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Árbol del BIEE\ENOE Nueva Serie\T2 Matriz Hussmans\Archivos comprimidos\"/>
    </mc:Choice>
  </mc:AlternateContent>
  <xr:revisionPtr revIDLastSave="0" documentId="13_ncr:1_{7F02A8C5-2067-4D53-9FB1-548028C6E7F1}" xr6:coauthVersionLast="47" xr6:coauthVersionMax="47" xr10:uidLastSave="{00000000-0000-0000-0000-000000000000}"/>
  <bookViews>
    <workbookView xWindow="-120" yWindow="-120" windowWidth="29040" windowHeight="15720" tabRatio="547" xr2:uid="{00000000-000D-0000-FFFF-FFFF00000000}"/>
  </bookViews>
  <sheets>
    <sheet name="001 Cozumel" sheetId="7" r:id="rId1"/>
    <sheet name="002 Felipe Carrillo Puerto" sheetId="8" r:id="rId2"/>
    <sheet name="003 Isla Mujeres" sheetId="9" r:id="rId3"/>
    <sheet name="004 Othón P. Blanco" sheetId="12" r:id="rId4"/>
    <sheet name="005 Benito Juárez" sheetId="6" r:id="rId5"/>
    <sheet name="006 José María Morelos" sheetId="10" r:id="rId6"/>
    <sheet name="007 Lázaro Cárdenas" sheetId="11" r:id="rId7"/>
    <sheet name="008 Playa del Carmen" sheetId="14" r:id="rId8"/>
    <sheet name="009 Tulum" sheetId="15" r:id="rId9"/>
    <sheet name="010 Bacalar" sheetId="16" r:id="rId10"/>
    <sheet name="011 Puerto Morelos" sheetId="17" r:id="rId11"/>
    <sheet name="Quintana Roo" sheetId="4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44" i="4" l="1"/>
  <c r="AP43" i="4"/>
  <c r="AQ43" i="4"/>
  <c r="AR43" i="4"/>
  <c r="AP32" i="4"/>
  <c r="AP31" i="4"/>
  <c r="AQ31" i="4"/>
  <c r="AR31" i="4"/>
  <c r="AP20" i="4"/>
  <c r="AP19" i="4"/>
  <c r="AQ19" i="4"/>
  <c r="AR19" i="4"/>
  <c r="AA44" i="4"/>
  <c r="AA43" i="4"/>
  <c r="AB43" i="4"/>
  <c r="AC43" i="4"/>
  <c r="AA32" i="4"/>
  <c r="AA31" i="4"/>
  <c r="AB31" i="4"/>
  <c r="AC31" i="4"/>
  <c r="AA20" i="4"/>
  <c r="AA19" i="4"/>
  <c r="AB19" i="4"/>
  <c r="AC19" i="4"/>
  <c r="L44" i="4"/>
  <c r="L43" i="4"/>
  <c r="M43" i="4"/>
  <c r="N43" i="4"/>
  <c r="L32" i="4"/>
  <c r="L31" i="4"/>
  <c r="M31" i="4"/>
  <c r="N31" i="4"/>
  <c r="L20" i="4"/>
  <c r="L19" i="4"/>
  <c r="M19" i="4"/>
  <c r="N19" i="4"/>
  <c r="AP44" i="17"/>
  <c r="AP43" i="17"/>
  <c r="AQ43" i="17"/>
  <c r="AR43" i="17"/>
  <c r="AP32" i="17"/>
  <c r="AP31" i="17"/>
  <c r="AQ31" i="17"/>
  <c r="AR31" i="17"/>
  <c r="AP20" i="17"/>
  <c r="AP19" i="17"/>
  <c r="AQ19" i="17"/>
  <c r="AR19" i="17"/>
  <c r="AA44" i="17"/>
  <c r="AA43" i="17"/>
  <c r="AB43" i="17"/>
  <c r="AC43" i="17"/>
  <c r="AA32" i="17"/>
  <c r="AA31" i="17"/>
  <c r="AB31" i="17"/>
  <c r="AC31" i="17"/>
  <c r="AA20" i="17"/>
  <c r="AA19" i="17"/>
  <c r="AB19" i="17"/>
  <c r="AC19" i="17"/>
  <c r="L44" i="17"/>
  <c r="L43" i="17"/>
  <c r="M43" i="17"/>
  <c r="N43" i="17"/>
  <c r="L32" i="17"/>
  <c r="L31" i="17"/>
  <c r="M31" i="17"/>
  <c r="N31" i="17"/>
  <c r="L20" i="17"/>
  <c r="L19" i="17"/>
  <c r="M19" i="17"/>
  <c r="N19" i="17"/>
  <c r="AP44" i="16"/>
  <c r="AP43" i="16"/>
  <c r="AQ43" i="16"/>
  <c r="AR43" i="16"/>
  <c r="AP32" i="16"/>
  <c r="AP31" i="16"/>
  <c r="AQ31" i="16"/>
  <c r="AR31" i="16"/>
  <c r="AP20" i="16"/>
  <c r="AP19" i="16"/>
  <c r="AQ19" i="16"/>
  <c r="AR19" i="16"/>
  <c r="AA44" i="16"/>
  <c r="AA43" i="16"/>
  <c r="AB43" i="16"/>
  <c r="AC43" i="16"/>
  <c r="AA32" i="16"/>
  <c r="AA31" i="16"/>
  <c r="AB31" i="16"/>
  <c r="AC31" i="16"/>
  <c r="AA20" i="16"/>
  <c r="AA19" i="16"/>
  <c r="AB19" i="16"/>
  <c r="AC19" i="16"/>
  <c r="L44" i="16"/>
  <c r="L43" i="16"/>
  <c r="M43" i="16"/>
  <c r="N43" i="16"/>
  <c r="L32" i="16"/>
  <c r="L31" i="16"/>
  <c r="M31" i="16"/>
  <c r="N31" i="16" s="1"/>
  <c r="L20" i="16"/>
  <c r="L19" i="16"/>
  <c r="N19" i="16" s="1"/>
  <c r="M19" i="16"/>
  <c r="AP44" i="15"/>
  <c r="AP43" i="15"/>
  <c r="AQ43" i="15"/>
  <c r="AR43" i="15"/>
  <c r="AP32" i="15"/>
  <c r="AP31" i="15"/>
  <c r="AQ31" i="15"/>
  <c r="AR31" i="15"/>
  <c r="AP20" i="15"/>
  <c r="AP19" i="15"/>
  <c r="AQ19" i="15"/>
  <c r="AR19" i="15"/>
  <c r="AA44" i="15"/>
  <c r="AA43" i="15"/>
  <c r="AB43" i="15"/>
  <c r="AC43" i="15"/>
  <c r="AA32" i="15"/>
  <c r="AA31" i="15"/>
  <c r="AB31" i="15"/>
  <c r="AC31" i="15"/>
  <c r="AA20" i="15"/>
  <c r="AA19" i="15"/>
  <c r="AB19" i="15"/>
  <c r="AC19" i="15"/>
  <c r="L44" i="15"/>
  <c r="L43" i="15"/>
  <c r="M43" i="15"/>
  <c r="N43" i="15"/>
  <c r="L32" i="15"/>
  <c r="L31" i="15"/>
  <c r="M31" i="15"/>
  <c r="N31" i="15"/>
  <c r="L20" i="15"/>
  <c r="L19" i="15"/>
  <c r="M19" i="15"/>
  <c r="N19" i="15"/>
  <c r="AP44" i="14"/>
  <c r="AP43" i="14"/>
  <c r="AQ43" i="14"/>
  <c r="AR43" i="14"/>
  <c r="AP32" i="14"/>
  <c r="AP31" i="14"/>
  <c r="AQ31" i="14"/>
  <c r="AR31" i="14"/>
  <c r="AP20" i="14"/>
  <c r="AP19" i="14"/>
  <c r="AQ19" i="14"/>
  <c r="AR19" i="14"/>
  <c r="AA44" i="14"/>
  <c r="AA43" i="14"/>
  <c r="AB43" i="14"/>
  <c r="AC43" i="14"/>
  <c r="AA32" i="14"/>
  <c r="AA31" i="14"/>
  <c r="AB31" i="14"/>
  <c r="AC31" i="14"/>
  <c r="AA20" i="14"/>
  <c r="AA19" i="14"/>
  <c r="AB19" i="14"/>
  <c r="AC19" i="14"/>
  <c r="L44" i="14"/>
  <c r="L43" i="14"/>
  <c r="M43" i="14"/>
  <c r="N43" i="14"/>
  <c r="L32" i="14"/>
  <c r="L31" i="14"/>
  <c r="M31" i="14"/>
  <c r="N31" i="14" s="1"/>
  <c r="L20" i="14"/>
  <c r="L19" i="14"/>
  <c r="M19" i="14"/>
  <c r="N19" i="14"/>
  <c r="AP44" i="11"/>
  <c r="AP43" i="11"/>
  <c r="AQ43" i="11"/>
  <c r="AR43" i="11"/>
  <c r="AP32" i="11"/>
  <c r="AP31" i="11"/>
  <c r="AQ31" i="11"/>
  <c r="AR31" i="11"/>
  <c r="AP20" i="11"/>
  <c r="AP19" i="11"/>
  <c r="AQ19" i="11"/>
  <c r="AR19" i="11"/>
  <c r="AA44" i="11"/>
  <c r="AA43" i="11"/>
  <c r="AB43" i="11"/>
  <c r="AC43" i="11"/>
  <c r="AA32" i="11"/>
  <c r="AA31" i="11"/>
  <c r="AB31" i="11"/>
  <c r="AC31" i="11"/>
  <c r="AA20" i="11"/>
  <c r="AA19" i="11"/>
  <c r="AB19" i="11"/>
  <c r="AC19" i="11"/>
  <c r="L44" i="11"/>
  <c r="L43" i="11"/>
  <c r="M43" i="11"/>
  <c r="N43" i="11" s="1"/>
  <c r="L32" i="11"/>
  <c r="L31" i="11"/>
  <c r="M31" i="11"/>
  <c r="N31" i="11"/>
  <c r="L20" i="11"/>
  <c r="L19" i="11"/>
  <c r="N19" i="11" s="1"/>
  <c r="M19" i="11"/>
  <c r="AP44" i="10"/>
  <c r="AP43" i="10"/>
  <c r="AQ43" i="10"/>
  <c r="AR43" i="10"/>
  <c r="AP32" i="10"/>
  <c r="AP31" i="10"/>
  <c r="AQ31" i="10"/>
  <c r="AR31" i="10"/>
  <c r="AP20" i="10"/>
  <c r="AP19" i="10"/>
  <c r="AQ19" i="10"/>
  <c r="AR19" i="10"/>
  <c r="AA44" i="10"/>
  <c r="AA43" i="10"/>
  <c r="AB43" i="10"/>
  <c r="AC43" i="10"/>
  <c r="AA32" i="10"/>
  <c r="AA31" i="10"/>
  <c r="AB31" i="10"/>
  <c r="AC31" i="10"/>
  <c r="AA20" i="10"/>
  <c r="AA19" i="10"/>
  <c r="AB19" i="10"/>
  <c r="AC19" i="10"/>
  <c r="L44" i="10"/>
  <c r="L43" i="10"/>
  <c r="M43" i="10"/>
  <c r="N43" i="10"/>
  <c r="L32" i="10"/>
  <c r="L31" i="10"/>
  <c r="M31" i="10"/>
  <c r="N31" i="10" s="1"/>
  <c r="L20" i="10"/>
  <c r="L19" i="10"/>
  <c r="M19" i="10"/>
  <c r="N19" i="10" s="1"/>
  <c r="AP44" i="6"/>
  <c r="AP43" i="6"/>
  <c r="AQ43" i="6"/>
  <c r="AR43" i="6"/>
  <c r="AP32" i="6"/>
  <c r="AP31" i="6"/>
  <c r="AQ31" i="6"/>
  <c r="AR31" i="6"/>
  <c r="AP20" i="6"/>
  <c r="AP19" i="6"/>
  <c r="AQ19" i="6"/>
  <c r="AR19" i="6"/>
  <c r="AA44" i="6"/>
  <c r="AA43" i="6"/>
  <c r="AB43" i="6"/>
  <c r="AC43" i="6"/>
  <c r="AA32" i="6"/>
  <c r="AA31" i="6"/>
  <c r="AB31" i="6"/>
  <c r="AC31" i="6" s="1"/>
  <c r="AA20" i="6"/>
  <c r="AA19" i="6"/>
  <c r="AB19" i="6"/>
  <c r="AC19" i="6"/>
  <c r="L44" i="6"/>
  <c r="L43" i="6"/>
  <c r="M43" i="6"/>
  <c r="N43" i="6"/>
  <c r="L32" i="6"/>
  <c r="L31" i="6"/>
  <c r="M31" i="6"/>
  <c r="N31" i="6"/>
  <c r="L20" i="6"/>
  <c r="L19" i="6"/>
  <c r="M19" i="6"/>
  <c r="N19" i="6" s="1"/>
  <c r="AP44" i="12"/>
  <c r="AP43" i="12"/>
  <c r="AQ43" i="12"/>
  <c r="AR43" i="12"/>
  <c r="AP32" i="12"/>
  <c r="AP31" i="12"/>
  <c r="AQ31" i="12"/>
  <c r="AR31" i="12"/>
  <c r="AP20" i="12"/>
  <c r="AP19" i="12"/>
  <c r="AQ19" i="12"/>
  <c r="AR19" i="12"/>
  <c r="AA44" i="12"/>
  <c r="AA43" i="12"/>
  <c r="AB43" i="12"/>
  <c r="AC43" i="12"/>
  <c r="AA32" i="12"/>
  <c r="AA31" i="12"/>
  <c r="AB31" i="12"/>
  <c r="AC31" i="12"/>
  <c r="AA20" i="12"/>
  <c r="AA19" i="12"/>
  <c r="AB19" i="12"/>
  <c r="AC19" i="12"/>
  <c r="L44" i="12"/>
  <c r="L43" i="12"/>
  <c r="M43" i="12"/>
  <c r="N43" i="12"/>
  <c r="L32" i="12"/>
  <c r="L31" i="12"/>
  <c r="M31" i="12"/>
  <c r="N31" i="12"/>
  <c r="L20" i="12"/>
  <c r="L19" i="12"/>
  <c r="M19" i="12"/>
  <c r="N19" i="12"/>
  <c r="AP44" i="9"/>
  <c r="AP43" i="9"/>
  <c r="AQ43" i="9"/>
  <c r="AR43" i="9"/>
  <c r="AP32" i="9"/>
  <c r="AP31" i="9"/>
  <c r="AQ31" i="9"/>
  <c r="AR31" i="9"/>
  <c r="AP20" i="9"/>
  <c r="AP19" i="9"/>
  <c r="AQ19" i="9"/>
  <c r="AR19" i="9"/>
  <c r="AA44" i="9"/>
  <c r="AA43" i="9"/>
  <c r="AB43" i="9"/>
  <c r="AC43" i="9"/>
  <c r="AA32" i="9"/>
  <c r="AA31" i="9"/>
  <c r="AB31" i="9"/>
  <c r="AC31" i="9"/>
  <c r="AA20" i="9"/>
  <c r="AA19" i="9"/>
  <c r="AB19" i="9"/>
  <c r="AC19" i="9"/>
  <c r="L44" i="9"/>
  <c r="L43" i="9"/>
  <c r="M43" i="9"/>
  <c r="N43" i="9"/>
  <c r="L32" i="9"/>
  <c r="L31" i="9"/>
  <c r="M31" i="9"/>
  <c r="N31" i="9"/>
  <c r="L20" i="9"/>
  <c r="L19" i="9"/>
  <c r="M19" i="9"/>
  <c r="N19" i="9"/>
  <c r="AP44" i="8"/>
  <c r="AP43" i="8"/>
  <c r="AQ43" i="8"/>
  <c r="AR43" i="8"/>
  <c r="AP32" i="8"/>
  <c r="AP31" i="8"/>
  <c r="AQ31" i="8"/>
  <c r="AR31" i="8"/>
  <c r="AP20" i="8"/>
  <c r="AP19" i="8"/>
  <c r="AQ19" i="8"/>
  <c r="AR19" i="8"/>
  <c r="AA44" i="8"/>
  <c r="AA43" i="8"/>
  <c r="AB43" i="8"/>
  <c r="AC43" i="8"/>
  <c r="AA32" i="8"/>
  <c r="AA31" i="8"/>
  <c r="AB31" i="8"/>
  <c r="AC31" i="8"/>
  <c r="AA20" i="8"/>
  <c r="AA19" i="8"/>
  <c r="AC19" i="8" s="1"/>
  <c r="AB19" i="8"/>
  <c r="L44" i="8"/>
  <c r="L43" i="8"/>
  <c r="M43" i="8"/>
  <c r="N43" i="8"/>
  <c r="L32" i="8"/>
  <c r="L31" i="8"/>
  <c r="M31" i="8"/>
  <c r="N31" i="8"/>
  <c r="L20" i="8"/>
  <c r="L19" i="8"/>
  <c r="M19" i="8"/>
  <c r="N19" i="8" s="1"/>
  <c r="AP44" i="7"/>
  <c r="AP43" i="7"/>
  <c r="AQ43" i="7"/>
  <c r="AR43" i="7"/>
  <c r="AP32" i="7"/>
  <c r="AP31" i="7"/>
  <c r="AQ31" i="7"/>
  <c r="AR31" i="7"/>
  <c r="AP20" i="7"/>
  <c r="AP19" i="7"/>
  <c r="AQ19" i="7"/>
  <c r="AR19" i="7"/>
  <c r="AA44" i="7"/>
  <c r="AA43" i="7"/>
  <c r="AB43" i="7"/>
  <c r="AC43" i="7"/>
  <c r="AA32" i="7"/>
  <c r="AA31" i="7"/>
  <c r="AC31" i="7" s="1"/>
  <c r="AB31" i="7"/>
  <c r="AA20" i="7"/>
  <c r="AA19" i="7"/>
  <c r="AB19" i="7"/>
  <c r="AC19" i="7"/>
  <c r="L44" i="7"/>
  <c r="L43" i="7"/>
  <c r="M43" i="7"/>
  <c r="N43" i="7"/>
  <c r="L32" i="7"/>
  <c r="L31" i="7"/>
  <c r="M31" i="7"/>
  <c r="L20" i="7"/>
  <c r="L19" i="7"/>
  <c r="M19" i="7"/>
  <c r="N19" i="7" s="1"/>
  <c r="AC20" i="4"/>
  <c r="AA28" i="16"/>
  <c r="AB28" i="16"/>
  <c r="AA29" i="16"/>
  <c r="AB29" i="16"/>
  <c r="AA30" i="16"/>
  <c r="AB30" i="16"/>
  <c r="AB27" i="16"/>
  <c r="AA27" i="16"/>
  <c r="N31" i="7" l="1"/>
  <c r="L27" i="12"/>
  <c r="M27" i="12"/>
  <c r="L28" i="12"/>
  <c r="M28" i="12"/>
  <c r="L29" i="12"/>
  <c r="M29" i="12"/>
  <c r="L30" i="12"/>
  <c r="M30" i="12"/>
  <c r="AF15" i="7"/>
  <c r="AG15" i="7"/>
  <c r="AH15" i="7"/>
  <c r="AI15" i="7"/>
  <c r="AJ15" i="7"/>
  <c r="AK15" i="7"/>
  <c r="AL15" i="7"/>
  <c r="AM15" i="7"/>
  <c r="AN15" i="7"/>
  <c r="AO15" i="7"/>
  <c r="AF16" i="7"/>
  <c r="AG16" i="7"/>
  <c r="AH16" i="7"/>
  <c r="AI16" i="7"/>
  <c r="AJ16" i="7"/>
  <c r="AK16" i="7"/>
  <c r="AL16" i="7"/>
  <c r="AM16" i="7"/>
  <c r="AN16" i="7"/>
  <c r="AO16" i="7"/>
  <c r="AF17" i="7"/>
  <c r="AG17" i="7"/>
  <c r="AH17" i="7"/>
  <c r="AI17" i="7"/>
  <c r="AJ17" i="7"/>
  <c r="AK17" i="7"/>
  <c r="AL17" i="7"/>
  <c r="AM17" i="7"/>
  <c r="AN17" i="7"/>
  <c r="AO17" i="7"/>
  <c r="AF18" i="7"/>
  <c r="AG18" i="7"/>
  <c r="AH18" i="7"/>
  <c r="AI18" i="7"/>
  <c r="AJ18" i="7"/>
  <c r="AK18" i="7"/>
  <c r="AL18" i="7"/>
  <c r="AM18" i="7"/>
  <c r="AN18" i="7"/>
  <c r="AO18" i="7"/>
  <c r="AF19" i="7"/>
  <c r="AG19" i="7"/>
  <c r="AH19" i="7"/>
  <c r="AI19" i="7"/>
  <c r="AJ19" i="7"/>
  <c r="AK19" i="7"/>
  <c r="AL19" i="7"/>
  <c r="AM19" i="7"/>
  <c r="AN19" i="7"/>
  <c r="AO19" i="7"/>
  <c r="AF27" i="7"/>
  <c r="AG27" i="7"/>
  <c r="AH27" i="7"/>
  <c r="AI27" i="7"/>
  <c r="AJ27" i="7"/>
  <c r="AK27" i="7"/>
  <c r="AL27" i="7"/>
  <c r="AM27" i="7"/>
  <c r="AN27" i="7"/>
  <c r="AO27" i="7"/>
  <c r="AF28" i="7"/>
  <c r="AG28" i="7"/>
  <c r="AH28" i="7"/>
  <c r="AI28" i="7"/>
  <c r="AJ28" i="7"/>
  <c r="AK28" i="7"/>
  <c r="AL28" i="7"/>
  <c r="AM28" i="7"/>
  <c r="AN28" i="7"/>
  <c r="AO28" i="7"/>
  <c r="AF29" i="7"/>
  <c r="AG29" i="7"/>
  <c r="AH29" i="7"/>
  <c r="AI29" i="7"/>
  <c r="AJ29" i="7"/>
  <c r="AK29" i="7"/>
  <c r="AL29" i="7"/>
  <c r="AM29" i="7"/>
  <c r="AN29" i="7"/>
  <c r="AO29" i="7"/>
  <c r="AF30" i="7"/>
  <c r="AG30" i="7"/>
  <c r="AH30" i="7"/>
  <c r="AI30" i="7"/>
  <c r="AJ30" i="7"/>
  <c r="AK30" i="7"/>
  <c r="AL30" i="7"/>
  <c r="AM30" i="7"/>
  <c r="AN30" i="7"/>
  <c r="AO30" i="7"/>
  <c r="AF31" i="7"/>
  <c r="AG31" i="7"/>
  <c r="AH31" i="7"/>
  <c r="AI31" i="7"/>
  <c r="AJ31" i="7"/>
  <c r="AK31" i="7"/>
  <c r="AL31" i="7"/>
  <c r="AM31" i="7"/>
  <c r="AN31" i="7"/>
  <c r="AO31" i="7"/>
  <c r="AF39" i="7"/>
  <c r="AG39" i="7"/>
  <c r="AH39" i="7"/>
  <c r="AI39" i="7"/>
  <c r="AJ39" i="7"/>
  <c r="AK39" i="7"/>
  <c r="AL39" i="7"/>
  <c r="AM39" i="7"/>
  <c r="AN39" i="7"/>
  <c r="AO39" i="7"/>
  <c r="AF40" i="7"/>
  <c r="AG40" i="7"/>
  <c r="AH40" i="7"/>
  <c r="AI40" i="7"/>
  <c r="AJ40" i="7"/>
  <c r="AK40" i="7"/>
  <c r="AL40" i="7"/>
  <c r="AM40" i="7"/>
  <c r="AN40" i="7"/>
  <c r="AO40" i="7"/>
  <c r="AF41" i="7"/>
  <c r="AG41" i="7"/>
  <c r="AH41" i="7"/>
  <c r="AI41" i="7"/>
  <c r="AJ41" i="7"/>
  <c r="AK41" i="7"/>
  <c r="AL41" i="7"/>
  <c r="AM41" i="7"/>
  <c r="AN41" i="7"/>
  <c r="AO41" i="7"/>
  <c r="AF42" i="7"/>
  <c r="AG42" i="7"/>
  <c r="AH42" i="7"/>
  <c r="AI42" i="7"/>
  <c r="AJ42" i="7"/>
  <c r="AK42" i="7"/>
  <c r="AL42" i="7"/>
  <c r="AM42" i="7"/>
  <c r="AN42" i="7"/>
  <c r="AO42" i="7"/>
  <c r="AF43" i="7"/>
  <c r="AG43" i="7"/>
  <c r="AH43" i="7"/>
  <c r="AI43" i="7"/>
  <c r="AJ43" i="7"/>
  <c r="AK43" i="7"/>
  <c r="AL43" i="7"/>
  <c r="AM43" i="7"/>
  <c r="AN43" i="7"/>
  <c r="AO43" i="7"/>
  <c r="L39" i="7" l="1"/>
  <c r="L15" i="7"/>
  <c r="M15" i="7"/>
  <c r="L16" i="7"/>
  <c r="M16" i="7"/>
  <c r="L17" i="7"/>
  <c r="M17" i="7"/>
  <c r="L18" i="7"/>
  <c r="M18" i="7"/>
  <c r="L27" i="7"/>
  <c r="M27" i="7"/>
  <c r="L28" i="7"/>
  <c r="M28" i="7"/>
  <c r="L29" i="7"/>
  <c r="M29" i="7"/>
  <c r="L30" i="7"/>
  <c r="M30" i="7"/>
  <c r="M39" i="7"/>
  <c r="L40" i="7"/>
  <c r="M40" i="7"/>
  <c r="L41" i="7"/>
  <c r="M41" i="7"/>
  <c r="L42" i="7"/>
  <c r="M42" i="7"/>
  <c r="L15" i="8"/>
  <c r="M15" i="8"/>
  <c r="L16" i="8"/>
  <c r="M16" i="8"/>
  <c r="L17" i="8"/>
  <c r="M17" i="8"/>
  <c r="L18" i="8"/>
  <c r="M18" i="8"/>
  <c r="Y44" i="17"/>
  <c r="W44" i="17"/>
  <c r="U44" i="17"/>
  <c r="S44" i="17"/>
  <c r="Q44" i="17"/>
  <c r="J44" i="17"/>
  <c r="H44" i="17"/>
  <c r="F44" i="17"/>
  <c r="D44" i="17"/>
  <c r="B44" i="17"/>
  <c r="AO43" i="17"/>
  <c r="AN43" i="17"/>
  <c r="AM43" i="17"/>
  <c r="AL43" i="17"/>
  <c r="AK43" i="17"/>
  <c r="AJ43" i="17"/>
  <c r="AI43" i="17"/>
  <c r="AH43" i="17"/>
  <c r="AG43" i="17"/>
  <c r="AF43" i="17"/>
  <c r="AO42" i="17"/>
  <c r="AN42" i="17"/>
  <c r="AM42" i="17"/>
  <c r="AL42" i="17"/>
  <c r="AK42" i="17"/>
  <c r="AJ42" i="17"/>
  <c r="AI42" i="17"/>
  <c r="AH42" i="17"/>
  <c r="AG42" i="17"/>
  <c r="AF42" i="17"/>
  <c r="AB42" i="17"/>
  <c r="AA42" i="17"/>
  <c r="M42" i="17"/>
  <c r="L42" i="17"/>
  <c r="AO41" i="17"/>
  <c r="AN41" i="17"/>
  <c r="AM41" i="17"/>
  <c r="AL41" i="17"/>
  <c r="AK41" i="17"/>
  <c r="AJ41" i="17"/>
  <c r="AI41" i="17"/>
  <c r="AH41" i="17"/>
  <c r="AG41" i="17"/>
  <c r="AF41" i="17"/>
  <c r="AB41" i="17"/>
  <c r="AA41" i="17"/>
  <c r="M41" i="17"/>
  <c r="L41" i="17"/>
  <c r="AO40" i="17"/>
  <c r="AN40" i="17"/>
  <c r="AM40" i="17"/>
  <c r="AL40" i="17"/>
  <c r="AK40" i="17"/>
  <c r="AJ40" i="17"/>
  <c r="AI40" i="17"/>
  <c r="AH40" i="17"/>
  <c r="AG40" i="17"/>
  <c r="AF40" i="17"/>
  <c r="AB40" i="17"/>
  <c r="AA40" i="17"/>
  <c r="M40" i="17"/>
  <c r="L40" i="17"/>
  <c r="AO39" i="17"/>
  <c r="AN39" i="17"/>
  <c r="AM39" i="17"/>
  <c r="AL39" i="17"/>
  <c r="AK39" i="17"/>
  <c r="AJ39" i="17"/>
  <c r="AI39" i="17"/>
  <c r="AH39" i="17"/>
  <c r="AG39" i="17"/>
  <c r="AF39" i="17"/>
  <c r="AB39" i="17"/>
  <c r="AA39" i="17"/>
  <c r="M39" i="17"/>
  <c r="L39" i="17"/>
  <c r="Y32" i="17"/>
  <c r="W32" i="17"/>
  <c r="U32" i="17"/>
  <c r="S32" i="17"/>
  <c r="Q32" i="17"/>
  <c r="J32" i="17"/>
  <c r="H32" i="17"/>
  <c r="F32" i="17"/>
  <c r="D32" i="17"/>
  <c r="B32" i="17"/>
  <c r="AO31" i="17"/>
  <c r="AN31" i="17"/>
  <c r="AM31" i="17"/>
  <c r="AL31" i="17"/>
  <c r="AK31" i="17"/>
  <c r="AJ31" i="17"/>
  <c r="AI31" i="17"/>
  <c r="AH31" i="17"/>
  <c r="AG31" i="17"/>
  <c r="AF31" i="17"/>
  <c r="AO30" i="17"/>
  <c r="AN30" i="17"/>
  <c r="AM30" i="17"/>
  <c r="AL30" i="17"/>
  <c r="AK30" i="17"/>
  <c r="AJ30" i="17"/>
  <c r="AI30" i="17"/>
  <c r="AH30" i="17"/>
  <c r="AG30" i="17"/>
  <c r="AF30" i="17"/>
  <c r="AB30" i="17"/>
  <c r="AA30" i="17"/>
  <c r="AC30" i="17" s="1"/>
  <c r="M30" i="17"/>
  <c r="L30" i="17"/>
  <c r="AO29" i="17"/>
  <c r="AN29" i="17"/>
  <c r="AM29" i="17"/>
  <c r="AL29" i="17"/>
  <c r="AK29" i="17"/>
  <c r="AJ29" i="17"/>
  <c r="AI29" i="17"/>
  <c r="AH29" i="17"/>
  <c r="AG29" i="17"/>
  <c r="AF29" i="17"/>
  <c r="AB29" i="17"/>
  <c r="AA29" i="17"/>
  <c r="M29" i="17"/>
  <c r="L29" i="17"/>
  <c r="AO28" i="17"/>
  <c r="AN28" i="17"/>
  <c r="AM28" i="17"/>
  <c r="AL28" i="17"/>
  <c r="AK28" i="17"/>
  <c r="AJ28" i="17"/>
  <c r="AI28" i="17"/>
  <c r="AH28" i="17"/>
  <c r="AG28" i="17"/>
  <c r="AF28" i="17"/>
  <c r="AB28" i="17"/>
  <c r="AA28" i="17"/>
  <c r="M28" i="17"/>
  <c r="L28" i="17"/>
  <c r="AO27" i="17"/>
  <c r="AN27" i="17"/>
  <c r="AM27" i="17"/>
  <c r="AL27" i="17"/>
  <c r="AK27" i="17"/>
  <c r="AJ27" i="17"/>
  <c r="AI27" i="17"/>
  <c r="AH27" i="17"/>
  <c r="AG27" i="17"/>
  <c r="AF27" i="17"/>
  <c r="AB27" i="17"/>
  <c r="AA27" i="17"/>
  <c r="M27" i="17"/>
  <c r="L27" i="17"/>
  <c r="Y20" i="17"/>
  <c r="W20" i="17"/>
  <c r="U20" i="17"/>
  <c r="S20" i="17"/>
  <c r="Q20" i="17"/>
  <c r="J20" i="17"/>
  <c r="H20" i="17"/>
  <c r="F20" i="17"/>
  <c r="D20" i="17"/>
  <c r="B20" i="17"/>
  <c r="AO19" i="17"/>
  <c r="AN19" i="17"/>
  <c r="AM19" i="17"/>
  <c r="AL19" i="17"/>
  <c r="AK19" i="17"/>
  <c r="AJ19" i="17"/>
  <c r="AI19" i="17"/>
  <c r="AH19" i="17"/>
  <c r="AG19" i="17"/>
  <c r="AF19" i="17"/>
  <c r="AO18" i="17"/>
  <c r="AN18" i="17"/>
  <c r="AM18" i="17"/>
  <c r="AL18" i="17"/>
  <c r="AK18" i="17"/>
  <c r="AJ18" i="17"/>
  <c r="AI18" i="17"/>
  <c r="AH18" i="17"/>
  <c r="AG18" i="17"/>
  <c r="AF18" i="17"/>
  <c r="AB18" i="17"/>
  <c r="AA18" i="17"/>
  <c r="M18" i="17"/>
  <c r="L18" i="17"/>
  <c r="AO17" i="17"/>
  <c r="AN17" i="17"/>
  <c r="AM17" i="17"/>
  <c r="AL17" i="17"/>
  <c r="AK17" i="17"/>
  <c r="AJ17" i="17"/>
  <c r="AI17" i="17"/>
  <c r="AH17" i="17"/>
  <c r="AG17" i="17"/>
  <c r="AF17" i="17"/>
  <c r="AB17" i="17"/>
  <c r="AA17" i="17"/>
  <c r="M17" i="17"/>
  <c r="L17" i="17"/>
  <c r="AO16" i="17"/>
  <c r="AN16" i="17"/>
  <c r="AM16" i="17"/>
  <c r="AL16" i="17"/>
  <c r="AK16" i="17"/>
  <c r="AJ16" i="17"/>
  <c r="AI16" i="17"/>
  <c r="AH16" i="17"/>
  <c r="AG16" i="17"/>
  <c r="AF16" i="17"/>
  <c r="AB16" i="17"/>
  <c r="AA16" i="17"/>
  <c r="M16" i="17"/>
  <c r="L16" i="17"/>
  <c r="AO15" i="17"/>
  <c r="AN15" i="17"/>
  <c r="AM15" i="17"/>
  <c r="AL15" i="17"/>
  <c r="AK15" i="17"/>
  <c r="AJ15" i="17"/>
  <c r="AI15" i="17"/>
  <c r="AH15" i="17"/>
  <c r="AG15" i="17"/>
  <c r="AF15" i="17"/>
  <c r="AB15" i="17"/>
  <c r="AA15" i="17"/>
  <c r="M15" i="17"/>
  <c r="L15" i="17"/>
  <c r="Y44" i="16"/>
  <c r="W44" i="16"/>
  <c r="U44" i="16"/>
  <c r="S44" i="16"/>
  <c r="Q44" i="16"/>
  <c r="J44" i="16"/>
  <c r="H44" i="16"/>
  <c r="F44" i="16"/>
  <c r="D44" i="16"/>
  <c r="B44" i="16"/>
  <c r="AO43" i="16"/>
  <c r="AN43" i="16"/>
  <c r="AM43" i="16"/>
  <c r="AL43" i="16"/>
  <c r="AK43" i="16"/>
  <c r="AJ43" i="16"/>
  <c r="AI43" i="16"/>
  <c r="AH43" i="16"/>
  <c r="AG43" i="16"/>
  <c r="AF43" i="16"/>
  <c r="AO42" i="16"/>
  <c r="AN42" i="16"/>
  <c r="AM42" i="16"/>
  <c r="AL42" i="16"/>
  <c r="AK42" i="16"/>
  <c r="AJ42" i="16"/>
  <c r="AI42" i="16"/>
  <c r="AH42" i="16"/>
  <c r="AG42" i="16"/>
  <c r="AF42" i="16"/>
  <c r="AB42" i="16"/>
  <c r="AA42" i="16"/>
  <c r="M42" i="16"/>
  <c r="L42" i="16"/>
  <c r="AO41" i="16"/>
  <c r="AN41" i="16"/>
  <c r="AM41" i="16"/>
  <c r="AL41" i="16"/>
  <c r="AK41" i="16"/>
  <c r="AJ41" i="16"/>
  <c r="AI41" i="16"/>
  <c r="AH41" i="16"/>
  <c r="AG41" i="16"/>
  <c r="AF41" i="16"/>
  <c r="AB41" i="16"/>
  <c r="AA41" i="16"/>
  <c r="M41" i="16"/>
  <c r="L41" i="16"/>
  <c r="AO40" i="16"/>
  <c r="AN40" i="16"/>
  <c r="AM40" i="16"/>
  <c r="AL40" i="16"/>
  <c r="AK40" i="16"/>
  <c r="AJ40" i="16"/>
  <c r="AI40" i="16"/>
  <c r="AH40" i="16"/>
  <c r="AG40" i="16"/>
  <c r="AF40" i="16"/>
  <c r="AB40" i="16"/>
  <c r="AA40" i="16"/>
  <c r="M40" i="16"/>
  <c r="L40" i="16"/>
  <c r="AO39" i="16"/>
  <c r="AN39" i="16"/>
  <c r="AM39" i="16"/>
  <c r="AL39" i="16"/>
  <c r="AK39" i="16"/>
  <c r="AJ39" i="16"/>
  <c r="AI39" i="16"/>
  <c r="AH39" i="16"/>
  <c r="AG39" i="16"/>
  <c r="AF39" i="16"/>
  <c r="AB39" i="16"/>
  <c r="AA39" i="16"/>
  <c r="M39" i="16"/>
  <c r="L39" i="16"/>
  <c r="Y32" i="16"/>
  <c r="W32" i="16"/>
  <c r="U32" i="16"/>
  <c r="S32" i="16"/>
  <c r="Q32" i="16"/>
  <c r="J32" i="16"/>
  <c r="H32" i="16"/>
  <c r="F32" i="16"/>
  <c r="D32" i="16"/>
  <c r="B32" i="16"/>
  <c r="AO31" i="16"/>
  <c r="AN31" i="16"/>
  <c r="AM31" i="16"/>
  <c r="AL31" i="16"/>
  <c r="AK31" i="16"/>
  <c r="AJ31" i="16"/>
  <c r="AI31" i="16"/>
  <c r="AH31" i="16"/>
  <c r="AG31" i="16"/>
  <c r="AF31" i="16"/>
  <c r="AO30" i="16"/>
  <c r="AN30" i="16"/>
  <c r="AM30" i="16"/>
  <c r="AL30" i="16"/>
  <c r="AK30" i="16"/>
  <c r="AJ30" i="16"/>
  <c r="AI30" i="16"/>
  <c r="AH30" i="16"/>
  <c r="AG30" i="16"/>
  <c r="AF30" i="16"/>
  <c r="M30" i="16"/>
  <c r="L30" i="16"/>
  <c r="AO29" i="16"/>
  <c r="AN29" i="16"/>
  <c r="AM29" i="16"/>
  <c r="AL29" i="16"/>
  <c r="AK29" i="16"/>
  <c r="AJ29" i="16"/>
  <c r="AI29" i="16"/>
  <c r="AH29" i="16"/>
  <c r="AG29" i="16"/>
  <c r="AF29" i="16"/>
  <c r="M29" i="16"/>
  <c r="L29" i="16"/>
  <c r="AO28" i="16"/>
  <c r="AN28" i="16"/>
  <c r="AM28" i="16"/>
  <c r="AL28" i="16"/>
  <c r="AK28" i="16"/>
  <c r="AJ28" i="16"/>
  <c r="AI28" i="16"/>
  <c r="AH28" i="16"/>
  <c r="AG28" i="16"/>
  <c r="AF28" i="16"/>
  <c r="M28" i="16"/>
  <c r="L28" i="16"/>
  <c r="AO27" i="16"/>
  <c r="AN27" i="16"/>
  <c r="AM27" i="16"/>
  <c r="AL27" i="16"/>
  <c r="AK27" i="16"/>
  <c r="AJ27" i="16"/>
  <c r="AI27" i="16"/>
  <c r="AH27" i="16"/>
  <c r="AG27" i="16"/>
  <c r="AF27" i="16"/>
  <c r="M27" i="16"/>
  <c r="L27" i="16"/>
  <c r="Y20" i="16"/>
  <c r="W20" i="16"/>
  <c r="U20" i="16"/>
  <c r="S20" i="16"/>
  <c r="Q20" i="16"/>
  <c r="J20" i="16"/>
  <c r="H20" i="16"/>
  <c r="F20" i="16"/>
  <c r="D20" i="16"/>
  <c r="B20" i="16"/>
  <c r="AO19" i="16"/>
  <c r="AN19" i="16"/>
  <c r="AM19" i="16"/>
  <c r="AL19" i="16"/>
  <c r="AK19" i="16"/>
  <c r="AJ19" i="16"/>
  <c r="AI19" i="16"/>
  <c r="AH19" i="16"/>
  <c r="AG19" i="16"/>
  <c r="AF19" i="16"/>
  <c r="AO18" i="16"/>
  <c r="AN18" i="16"/>
  <c r="AM18" i="16"/>
  <c r="AL18" i="16"/>
  <c r="AK18" i="16"/>
  <c r="AJ18" i="16"/>
  <c r="AI18" i="16"/>
  <c r="AH18" i="16"/>
  <c r="AG18" i="16"/>
  <c r="AF18" i="16"/>
  <c r="AB18" i="16"/>
  <c r="AA18" i="16"/>
  <c r="M18" i="16"/>
  <c r="L18" i="16"/>
  <c r="AO17" i="16"/>
  <c r="AN17" i="16"/>
  <c r="AM17" i="16"/>
  <c r="AL17" i="16"/>
  <c r="AK17" i="16"/>
  <c r="AJ17" i="16"/>
  <c r="AI17" i="16"/>
  <c r="AH17" i="16"/>
  <c r="AG17" i="16"/>
  <c r="AF17" i="16"/>
  <c r="AB17" i="16"/>
  <c r="AA17" i="16"/>
  <c r="M17" i="16"/>
  <c r="L17" i="16"/>
  <c r="AO16" i="16"/>
  <c r="AN16" i="16"/>
  <c r="AM16" i="16"/>
  <c r="AL16" i="16"/>
  <c r="AK16" i="16"/>
  <c r="AJ16" i="16"/>
  <c r="AI16" i="16"/>
  <c r="AH16" i="16"/>
  <c r="AG16" i="16"/>
  <c r="AF16" i="16"/>
  <c r="AB16" i="16"/>
  <c r="AA16" i="16"/>
  <c r="M16" i="16"/>
  <c r="L16" i="16"/>
  <c r="AO15" i="16"/>
  <c r="AN15" i="16"/>
  <c r="AM15" i="16"/>
  <c r="AL15" i="16"/>
  <c r="AK15" i="16"/>
  <c r="AJ15" i="16"/>
  <c r="AI15" i="16"/>
  <c r="AH15" i="16"/>
  <c r="AG15" i="16"/>
  <c r="AF15" i="16"/>
  <c r="AB15" i="16"/>
  <c r="AA15" i="16"/>
  <c r="M15" i="16"/>
  <c r="L15" i="16"/>
  <c r="AF15" i="4"/>
  <c r="Q32" i="15"/>
  <c r="AP41" i="17" l="1"/>
  <c r="AQ29" i="17"/>
  <c r="AC42" i="17"/>
  <c r="AP27" i="17"/>
  <c r="AC16" i="17"/>
  <c r="AC17" i="17"/>
  <c r="AC15" i="16"/>
  <c r="AC40" i="17"/>
  <c r="AN32" i="17"/>
  <c r="AJ20" i="16"/>
  <c r="AL20" i="16"/>
  <c r="AN20" i="16"/>
  <c r="AQ41" i="16"/>
  <c r="AP40" i="16"/>
  <c r="AL32" i="16"/>
  <c r="AQ15" i="16"/>
  <c r="AP39" i="17"/>
  <c r="AP29" i="17"/>
  <c r="AJ32" i="17"/>
  <c r="AC15" i="17"/>
  <c r="AP16" i="17"/>
  <c r="AQ16" i="17"/>
  <c r="AC29" i="16"/>
  <c r="AJ44" i="17"/>
  <c r="AN44" i="17"/>
  <c r="AP18" i="17"/>
  <c r="AF20" i="17"/>
  <c r="AH20" i="17"/>
  <c r="AJ44" i="16"/>
  <c r="AC40" i="16"/>
  <c r="AC27" i="16"/>
  <c r="AQ17" i="16"/>
  <c r="AC17" i="16"/>
  <c r="AF20" i="16"/>
  <c r="N40" i="7"/>
  <c r="AQ40" i="17"/>
  <c r="AQ42" i="17"/>
  <c r="AC29" i="17"/>
  <c r="AL20" i="17"/>
  <c r="AQ40" i="16"/>
  <c r="AC41" i="16"/>
  <c r="AN44" i="16"/>
  <c r="AH44" i="16"/>
  <c r="AP29" i="16"/>
  <c r="AQ30" i="16"/>
  <c r="AH32" i="16"/>
  <c r="AC32" i="16"/>
  <c r="AQ27" i="16"/>
  <c r="AQ29" i="16"/>
  <c r="AC30" i="16"/>
  <c r="AJ32" i="16"/>
  <c r="AP17" i="16"/>
  <c r="AQ18" i="16"/>
  <c r="AC18" i="16"/>
  <c r="N15" i="17"/>
  <c r="N27" i="16"/>
  <c r="AR27" i="16" s="1"/>
  <c r="N41" i="7"/>
  <c r="N17" i="8"/>
  <c r="N15" i="8"/>
  <c r="N18" i="8"/>
  <c r="N16" i="8"/>
  <c r="N42" i="7"/>
  <c r="N39" i="7"/>
  <c r="N30" i="7"/>
  <c r="N29" i="7"/>
  <c r="N27" i="7"/>
  <c r="N28" i="7"/>
  <c r="N16" i="7"/>
  <c r="N17" i="7"/>
  <c r="N18" i="7"/>
  <c r="N15" i="7"/>
  <c r="AQ39" i="17"/>
  <c r="AQ41" i="17"/>
  <c r="AL44" i="17"/>
  <c r="AC39" i="17"/>
  <c r="AP40" i="17"/>
  <c r="AC41" i="17"/>
  <c r="AH44" i="17"/>
  <c r="AC44" i="17"/>
  <c r="AC27" i="17"/>
  <c r="AP28" i="17"/>
  <c r="AP30" i="17"/>
  <c r="AL32" i="17"/>
  <c r="AQ28" i="17"/>
  <c r="AC28" i="17"/>
  <c r="AH32" i="17"/>
  <c r="AC32" i="17"/>
  <c r="AN20" i="17"/>
  <c r="AP15" i="17"/>
  <c r="AP17" i="17"/>
  <c r="AQ18" i="17"/>
  <c r="AQ17" i="17"/>
  <c r="AC18" i="17"/>
  <c r="AJ20" i="17"/>
  <c r="AC20" i="17"/>
  <c r="AQ42" i="16"/>
  <c r="AC44" i="16"/>
  <c r="AQ39" i="16"/>
  <c r="AP41" i="16"/>
  <c r="AC42" i="16"/>
  <c r="AC39" i="16"/>
  <c r="AL44" i="16"/>
  <c r="AP28" i="16"/>
  <c r="AC28" i="16"/>
  <c r="AQ28" i="16"/>
  <c r="AP30" i="16"/>
  <c r="AN32" i="16"/>
  <c r="AP16" i="16"/>
  <c r="AQ16" i="16"/>
  <c r="AP18" i="16"/>
  <c r="AC16" i="16"/>
  <c r="AH20" i="16"/>
  <c r="AC20" i="16"/>
  <c r="N18" i="16"/>
  <c r="N39" i="17"/>
  <c r="N42" i="17"/>
  <c r="N44" i="17"/>
  <c r="N30" i="17"/>
  <c r="AR30" i="17" s="1"/>
  <c r="N32" i="17"/>
  <c r="N27" i="17"/>
  <c r="N18" i="17"/>
  <c r="N41" i="16"/>
  <c r="N39" i="16"/>
  <c r="N42" i="16"/>
  <c r="N44" i="16"/>
  <c r="N32" i="16"/>
  <c r="N30" i="16"/>
  <c r="N15" i="16"/>
  <c r="N17" i="17"/>
  <c r="N29" i="17"/>
  <c r="N41" i="17"/>
  <c r="AQ15" i="17"/>
  <c r="N16" i="17"/>
  <c r="AR16" i="17" s="1"/>
  <c r="AQ27" i="17"/>
  <c r="N28" i="17"/>
  <c r="N40" i="17"/>
  <c r="AR40" i="17" s="1"/>
  <c r="AP42" i="17"/>
  <c r="AQ30" i="17"/>
  <c r="AF32" i="17"/>
  <c r="AF44" i="17"/>
  <c r="N20" i="17"/>
  <c r="AP15" i="16"/>
  <c r="N17" i="16"/>
  <c r="AR17" i="16" s="1"/>
  <c r="AP27" i="16"/>
  <c r="N29" i="16"/>
  <c r="AP39" i="16"/>
  <c r="N16" i="16"/>
  <c r="N28" i="16"/>
  <c r="N40" i="16"/>
  <c r="AP42" i="16"/>
  <c r="AF32" i="16"/>
  <c r="AF44" i="16"/>
  <c r="N20" i="16"/>
  <c r="Y44" i="4"/>
  <c r="W44" i="4"/>
  <c r="U44" i="4"/>
  <c r="S44" i="4"/>
  <c r="Q44" i="4"/>
  <c r="J44" i="4"/>
  <c r="H44" i="4"/>
  <c r="F44" i="4"/>
  <c r="D44" i="4"/>
  <c r="B44" i="4"/>
  <c r="AO43" i="4"/>
  <c r="AN43" i="4"/>
  <c r="AM43" i="4"/>
  <c r="AL43" i="4"/>
  <c r="AK43" i="4"/>
  <c r="AJ43" i="4"/>
  <c r="AI43" i="4"/>
  <c r="AH43" i="4"/>
  <c r="AG43" i="4"/>
  <c r="AF43" i="4"/>
  <c r="AO42" i="4"/>
  <c r="AN42" i="4"/>
  <c r="AM42" i="4"/>
  <c r="AL42" i="4"/>
  <c r="AK42" i="4"/>
  <c r="AJ42" i="4"/>
  <c r="AI42" i="4"/>
  <c r="AH42" i="4"/>
  <c r="AG42" i="4"/>
  <c r="AF42" i="4"/>
  <c r="AB42" i="4"/>
  <c r="AA42" i="4"/>
  <c r="M42" i="4"/>
  <c r="L42" i="4"/>
  <c r="AO41" i="4"/>
  <c r="AN41" i="4"/>
  <c r="AM41" i="4"/>
  <c r="AL41" i="4"/>
  <c r="AK41" i="4"/>
  <c r="AJ41" i="4"/>
  <c r="AI41" i="4"/>
  <c r="AH41" i="4"/>
  <c r="AG41" i="4"/>
  <c r="AF41" i="4"/>
  <c r="AB41" i="4"/>
  <c r="AA41" i="4"/>
  <c r="M41" i="4"/>
  <c r="L41" i="4"/>
  <c r="AO40" i="4"/>
  <c r="AN40" i="4"/>
  <c r="AM40" i="4"/>
  <c r="AL40" i="4"/>
  <c r="AK40" i="4"/>
  <c r="AJ40" i="4"/>
  <c r="AI40" i="4"/>
  <c r="AH40" i="4"/>
  <c r="AG40" i="4"/>
  <c r="AF40" i="4"/>
  <c r="AB40" i="4"/>
  <c r="AA40" i="4"/>
  <c r="M40" i="4"/>
  <c r="L40" i="4"/>
  <c r="AO39" i="4"/>
  <c r="AN39" i="4"/>
  <c r="AM39" i="4"/>
  <c r="AL39" i="4"/>
  <c r="AK39" i="4"/>
  <c r="AJ39" i="4"/>
  <c r="AI39" i="4"/>
  <c r="AH39" i="4"/>
  <c r="AG39" i="4"/>
  <c r="AF39" i="4"/>
  <c r="AB39" i="4"/>
  <c r="AA39" i="4"/>
  <c r="M39" i="4"/>
  <c r="L39" i="4"/>
  <c r="Y32" i="4"/>
  <c r="W32" i="4"/>
  <c r="U32" i="4"/>
  <c r="S32" i="4"/>
  <c r="Q32" i="4"/>
  <c r="J32" i="4"/>
  <c r="H32" i="4"/>
  <c r="F32" i="4"/>
  <c r="D32" i="4"/>
  <c r="B32" i="4"/>
  <c r="AO31" i="4"/>
  <c r="AN31" i="4"/>
  <c r="AM31" i="4"/>
  <c r="AL31" i="4"/>
  <c r="AK31" i="4"/>
  <c r="AJ31" i="4"/>
  <c r="AI31" i="4"/>
  <c r="AH31" i="4"/>
  <c r="AG31" i="4"/>
  <c r="AF31" i="4"/>
  <c r="AO30" i="4"/>
  <c r="AN30" i="4"/>
  <c r="AM30" i="4"/>
  <c r="AL30" i="4"/>
  <c r="AK30" i="4"/>
  <c r="AJ30" i="4"/>
  <c r="AI30" i="4"/>
  <c r="AH30" i="4"/>
  <c r="AG30" i="4"/>
  <c r="AF30" i="4"/>
  <c r="AB30" i="4"/>
  <c r="AA30" i="4"/>
  <c r="M30" i="4"/>
  <c r="L30" i="4"/>
  <c r="AO29" i="4"/>
  <c r="AN29" i="4"/>
  <c r="AM29" i="4"/>
  <c r="AL29" i="4"/>
  <c r="AK29" i="4"/>
  <c r="AJ29" i="4"/>
  <c r="AI29" i="4"/>
  <c r="AH29" i="4"/>
  <c r="AG29" i="4"/>
  <c r="AF29" i="4"/>
  <c r="AB29" i="4"/>
  <c r="AA29" i="4"/>
  <c r="M29" i="4"/>
  <c r="L29" i="4"/>
  <c r="AO28" i="4"/>
  <c r="AN28" i="4"/>
  <c r="AM28" i="4"/>
  <c r="AL28" i="4"/>
  <c r="AK28" i="4"/>
  <c r="AJ28" i="4"/>
  <c r="AI28" i="4"/>
  <c r="AH28" i="4"/>
  <c r="AG28" i="4"/>
  <c r="AF28" i="4"/>
  <c r="AB28" i="4"/>
  <c r="AA28" i="4"/>
  <c r="M28" i="4"/>
  <c r="L28" i="4"/>
  <c r="AO27" i="4"/>
  <c r="AN27" i="4"/>
  <c r="AM27" i="4"/>
  <c r="AL27" i="4"/>
  <c r="AK27" i="4"/>
  <c r="AJ27" i="4"/>
  <c r="AI27" i="4"/>
  <c r="AH27" i="4"/>
  <c r="AG27" i="4"/>
  <c r="AF27" i="4"/>
  <c r="AB27" i="4"/>
  <c r="AA27" i="4"/>
  <c r="M27" i="4"/>
  <c r="L27" i="4"/>
  <c r="Y20" i="4"/>
  <c r="W20" i="4"/>
  <c r="U20" i="4"/>
  <c r="S20" i="4"/>
  <c r="Q20" i="4"/>
  <c r="J20" i="4"/>
  <c r="H20" i="4"/>
  <c r="F20" i="4"/>
  <c r="D20" i="4"/>
  <c r="B20" i="4"/>
  <c r="AO19" i="4"/>
  <c r="AN19" i="4"/>
  <c r="AM19" i="4"/>
  <c r="AL19" i="4"/>
  <c r="AK19" i="4"/>
  <c r="AJ19" i="4"/>
  <c r="AI19" i="4"/>
  <c r="AH19" i="4"/>
  <c r="AG19" i="4"/>
  <c r="AF19" i="4"/>
  <c r="AO18" i="4"/>
  <c r="AN18" i="4"/>
  <c r="AM18" i="4"/>
  <c r="AL18" i="4"/>
  <c r="AK18" i="4"/>
  <c r="AJ18" i="4"/>
  <c r="AI18" i="4"/>
  <c r="AH18" i="4"/>
  <c r="AG18" i="4"/>
  <c r="AF18" i="4"/>
  <c r="AB18" i="4"/>
  <c r="AA18" i="4"/>
  <c r="M18" i="4"/>
  <c r="L18" i="4"/>
  <c r="AO17" i="4"/>
  <c r="AN17" i="4"/>
  <c r="AM17" i="4"/>
  <c r="AL17" i="4"/>
  <c r="AK17" i="4"/>
  <c r="AJ17" i="4"/>
  <c r="AI17" i="4"/>
  <c r="AH17" i="4"/>
  <c r="AG17" i="4"/>
  <c r="AF17" i="4"/>
  <c r="AB17" i="4"/>
  <c r="AA17" i="4"/>
  <c r="M17" i="4"/>
  <c r="L17" i="4"/>
  <c r="AO16" i="4"/>
  <c r="AN16" i="4"/>
  <c r="AM16" i="4"/>
  <c r="AL16" i="4"/>
  <c r="AK16" i="4"/>
  <c r="AJ16" i="4"/>
  <c r="AI16" i="4"/>
  <c r="AH16" i="4"/>
  <c r="AG16" i="4"/>
  <c r="AF16" i="4"/>
  <c r="AB16" i="4"/>
  <c r="AA16" i="4"/>
  <c r="M16" i="4"/>
  <c r="L16" i="4"/>
  <c r="AO15" i="4"/>
  <c r="AN15" i="4"/>
  <c r="AM15" i="4"/>
  <c r="AL15" i="4"/>
  <c r="AK15" i="4"/>
  <c r="AJ15" i="4"/>
  <c r="AI15" i="4"/>
  <c r="AH15" i="4"/>
  <c r="AG15" i="4"/>
  <c r="AB15" i="4"/>
  <c r="AA15" i="4"/>
  <c r="M15" i="4"/>
  <c r="L15" i="4"/>
  <c r="Y44" i="15"/>
  <c r="W44" i="15"/>
  <c r="U44" i="15"/>
  <c r="S44" i="15"/>
  <c r="Q44" i="15"/>
  <c r="J44" i="15"/>
  <c r="H44" i="15"/>
  <c r="F44" i="15"/>
  <c r="D44" i="15"/>
  <c r="B44" i="15"/>
  <c r="AO43" i="15"/>
  <c r="AN43" i="15"/>
  <c r="AM43" i="15"/>
  <c r="AL43" i="15"/>
  <c r="AK43" i="15"/>
  <c r="AJ43" i="15"/>
  <c r="AI43" i="15"/>
  <c r="AH43" i="15"/>
  <c r="AG43" i="15"/>
  <c r="AF43" i="15"/>
  <c r="AO42" i="15"/>
  <c r="AN42" i="15"/>
  <c r="AM42" i="15"/>
  <c r="AL42" i="15"/>
  <c r="AK42" i="15"/>
  <c r="AJ42" i="15"/>
  <c r="AI42" i="15"/>
  <c r="AH42" i="15"/>
  <c r="AG42" i="15"/>
  <c r="AF42" i="15"/>
  <c r="AB42" i="15"/>
  <c r="AA42" i="15"/>
  <c r="M42" i="15"/>
  <c r="L42" i="15"/>
  <c r="AO41" i="15"/>
  <c r="AN41" i="15"/>
  <c r="AM41" i="15"/>
  <c r="AL41" i="15"/>
  <c r="AK41" i="15"/>
  <c r="AJ41" i="15"/>
  <c r="AI41" i="15"/>
  <c r="AH41" i="15"/>
  <c r="AG41" i="15"/>
  <c r="AF41" i="15"/>
  <c r="AB41" i="15"/>
  <c r="AA41" i="15"/>
  <c r="M41" i="15"/>
  <c r="L41" i="15"/>
  <c r="AO40" i="15"/>
  <c r="AN40" i="15"/>
  <c r="AM40" i="15"/>
  <c r="AL40" i="15"/>
  <c r="AK40" i="15"/>
  <c r="AJ40" i="15"/>
  <c r="AI40" i="15"/>
  <c r="AH40" i="15"/>
  <c r="AG40" i="15"/>
  <c r="AF40" i="15"/>
  <c r="AB40" i="15"/>
  <c r="AA40" i="15"/>
  <c r="M40" i="15"/>
  <c r="L40" i="15"/>
  <c r="AO39" i="15"/>
  <c r="AN39" i="15"/>
  <c r="AM39" i="15"/>
  <c r="AL39" i="15"/>
  <c r="AK39" i="15"/>
  <c r="AJ39" i="15"/>
  <c r="AI39" i="15"/>
  <c r="AH39" i="15"/>
  <c r="AG39" i="15"/>
  <c r="AF39" i="15"/>
  <c r="AB39" i="15"/>
  <c r="AA39" i="15"/>
  <c r="M39" i="15"/>
  <c r="L39" i="15"/>
  <c r="Y32" i="15"/>
  <c r="W32" i="15"/>
  <c r="U32" i="15"/>
  <c r="S32" i="15"/>
  <c r="J32" i="15"/>
  <c r="H32" i="15"/>
  <c r="F32" i="15"/>
  <c r="D32" i="15"/>
  <c r="B32" i="15"/>
  <c r="AO31" i="15"/>
  <c r="AN31" i="15"/>
  <c r="AM31" i="15"/>
  <c r="AL31" i="15"/>
  <c r="AK31" i="15"/>
  <c r="AJ31" i="15"/>
  <c r="AI31" i="15"/>
  <c r="AH31" i="15"/>
  <c r="AG31" i="15"/>
  <c r="AF31" i="15"/>
  <c r="AO30" i="15"/>
  <c r="AN30" i="15"/>
  <c r="AM30" i="15"/>
  <c r="AL30" i="15"/>
  <c r="AK30" i="15"/>
  <c r="AJ30" i="15"/>
  <c r="AI30" i="15"/>
  <c r="AH30" i="15"/>
  <c r="AG30" i="15"/>
  <c r="AF30" i="15"/>
  <c r="AB30" i="15"/>
  <c r="AA30" i="15"/>
  <c r="M30" i="15"/>
  <c r="L30" i="15"/>
  <c r="AO29" i="15"/>
  <c r="AN29" i="15"/>
  <c r="AM29" i="15"/>
  <c r="AL29" i="15"/>
  <c r="AK29" i="15"/>
  <c r="AJ29" i="15"/>
  <c r="AI29" i="15"/>
  <c r="AH29" i="15"/>
  <c r="AG29" i="15"/>
  <c r="AF29" i="15"/>
  <c r="AB29" i="15"/>
  <c r="AA29" i="15"/>
  <c r="M29" i="15"/>
  <c r="L29" i="15"/>
  <c r="AO28" i="15"/>
  <c r="AN28" i="15"/>
  <c r="AM28" i="15"/>
  <c r="AL28" i="15"/>
  <c r="AK28" i="15"/>
  <c r="AJ28" i="15"/>
  <c r="AI28" i="15"/>
  <c r="AH28" i="15"/>
  <c r="AG28" i="15"/>
  <c r="AF28" i="15"/>
  <c r="AB28" i="15"/>
  <c r="AA28" i="15"/>
  <c r="M28" i="15"/>
  <c r="L28" i="15"/>
  <c r="AO27" i="15"/>
  <c r="AN27" i="15"/>
  <c r="AM27" i="15"/>
  <c r="AL27" i="15"/>
  <c r="AK27" i="15"/>
  <c r="AJ27" i="15"/>
  <c r="AI27" i="15"/>
  <c r="AH27" i="15"/>
  <c r="AG27" i="15"/>
  <c r="AF27" i="15"/>
  <c r="AB27" i="15"/>
  <c r="AA27" i="15"/>
  <c r="M27" i="15"/>
  <c r="L27" i="15"/>
  <c r="Y20" i="15"/>
  <c r="W20" i="15"/>
  <c r="U20" i="15"/>
  <c r="S20" i="15"/>
  <c r="Q20" i="15"/>
  <c r="J20" i="15"/>
  <c r="H20" i="15"/>
  <c r="F20" i="15"/>
  <c r="D20" i="15"/>
  <c r="B20" i="15"/>
  <c r="AO19" i="15"/>
  <c r="AN19" i="15"/>
  <c r="AM19" i="15"/>
  <c r="AL19" i="15"/>
  <c r="AK19" i="15"/>
  <c r="AJ19" i="15"/>
  <c r="AI19" i="15"/>
  <c r="AH19" i="15"/>
  <c r="AG19" i="15"/>
  <c r="AF19" i="15"/>
  <c r="AO18" i="15"/>
  <c r="AN18" i="15"/>
  <c r="AM18" i="15"/>
  <c r="AL18" i="15"/>
  <c r="AK18" i="15"/>
  <c r="AJ18" i="15"/>
  <c r="AI18" i="15"/>
  <c r="AH18" i="15"/>
  <c r="AG18" i="15"/>
  <c r="AF18" i="15"/>
  <c r="AB18" i="15"/>
  <c r="AA18" i="15"/>
  <c r="M18" i="15"/>
  <c r="L18" i="15"/>
  <c r="AO17" i="15"/>
  <c r="AN17" i="15"/>
  <c r="AM17" i="15"/>
  <c r="AL17" i="15"/>
  <c r="AK17" i="15"/>
  <c r="AJ17" i="15"/>
  <c r="AI17" i="15"/>
  <c r="AH17" i="15"/>
  <c r="AG17" i="15"/>
  <c r="AF17" i="15"/>
  <c r="AB17" i="15"/>
  <c r="AA17" i="15"/>
  <c r="M17" i="15"/>
  <c r="L17" i="15"/>
  <c r="AO16" i="15"/>
  <c r="AN16" i="15"/>
  <c r="AM16" i="15"/>
  <c r="AL16" i="15"/>
  <c r="AK16" i="15"/>
  <c r="AJ16" i="15"/>
  <c r="AI16" i="15"/>
  <c r="AH16" i="15"/>
  <c r="AG16" i="15"/>
  <c r="AF16" i="15"/>
  <c r="AB16" i="15"/>
  <c r="AA16" i="15"/>
  <c r="M16" i="15"/>
  <c r="L16" i="15"/>
  <c r="AO15" i="15"/>
  <c r="AN15" i="15"/>
  <c r="AM15" i="15"/>
  <c r="AL15" i="15"/>
  <c r="AK15" i="15"/>
  <c r="AJ15" i="15"/>
  <c r="AI15" i="15"/>
  <c r="AH15" i="15"/>
  <c r="AG15" i="15"/>
  <c r="AF15" i="15"/>
  <c r="AB15" i="15"/>
  <c r="AA15" i="15"/>
  <c r="M15" i="15"/>
  <c r="L15" i="15"/>
  <c r="Y44" i="14"/>
  <c r="W44" i="14"/>
  <c r="U44" i="14"/>
  <c r="S44" i="14"/>
  <c r="Q44" i="14"/>
  <c r="J44" i="14"/>
  <c r="H44" i="14"/>
  <c r="F44" i="14"/>
  <c r="D44" i="14"/>
  <c r="B44" i="14"/>
  <c r="AO43" i="14"/>
  <c r="AN43" i="14"/>
  <c r="AM43" i="14"/>
  <c r="AL43" i="14"/>
  <c r="AK43" i="14"/>
  <c r="AJ43" i="14"/>
  <c r="AI43" i="14"/>
  <c r="AH43" i="14"/>
  <c r="AG43" i="14"/>
  <c r="AF43" i="14"/>
  <c r="AO42" i="14"/>
  <c r="AN42" i="14"/>
  <c r="AM42" i="14"/>
  <c r="AL42" i="14"/>
  <c r="AK42" i="14"/>
  <c r="AJ42" i="14"/>
  <c r="AI42" i="14"/>
  <c r="AH42" i="14"/>
  <c r="AG42" i="14"/>
  <c r="AF42" i="14"/>
  <c r="AB42" i="14"/>
  <c r="AA42" i="14"/>
  <c r="M42" i="14"/>
  <c r="L42" i="14"/>
  <c r="AO41" i="14"/>
  <c r="AN41" i="14"/>
  <c r="AM41" i="14"/>
  <c r="AL41" i="14"/>
  <c r="AK41" i="14"/>
  <c r="AJ41" i="14"/>
  <c r="AI41" i="14"/>
  <c r="AH41" i="14"/>
  <c r="AG41" i="14"/>
  <c r="AF41" i="14"/>
  <c r="AB41" i="14"/>
  <c r="AA41" i="14"/>
  <c r="M41" i="14"/>
  <c r="L41" i="14"/>
  <c r="AO40" i="14"/>
  <c r="AN40" i="14"/>
  <c r="AM40" i="14"/>
  <c r="AL40" i="14"/>
  <c r="AK40" i="14"/>
  <c r="AJ40" i="14"/>
  <c r="AI40" i="14"/>
  <c r="AH40" i="14"/>
  <c r="AG40" i="14"/>
  <c r="AF40" i="14"/>
  <c r="AB40" i="14"/>
  <c r="AA40" i="14"/>
  <c r="M40" i="14"/>
  <c r="L40" i="14"/>
  <c r="AO39" i="14"/>
  <c r="AN39" i="14"/>
  <c r="AM39" i="14"/>
  <c r="AL39" i="14"/>
  <c r="AK39" i="14"/>
  <c r="AJ39" i="14"/>
  <c r="AI39" i="14"/>
  <c r="AH39" i="14"/>
  <c r="AG39" i="14"/>
  <c r="AF39" i="14"/>
  <c r="AB39" i="14"/>
  <c r="AA39" i="14"/>
  <c r="M39" i="14"/>
  <c r="L39" i="14"/>
  <c r="Y32" i="14"/>
  <c r="W32" i="14"/>
  <c r="U32" i="14"/>
  <c r="S32" i="14"/>
  <c r="Q32" i="14"/>
  <c r="J32" i="14"/>
  <c r="H32" i="14"/>
  <c r="F32" i="14"/>
  <c r="D32" i="14"/>
  <c r="B32" i="14"/>
  <c r="AO31" i="14"/>
  <c r="AN31" i="14"/>
  <c r="AM31" i="14"/>
  <c r="AL31" i="14"/>
  <c r="AK31" i="14"/>
  <c r="AJ31" i="14"/>
  <c r="AI31" i="14"/>
  <c r="AH31" i="14"/>
  <c r="AG31" i="14"/>
  <c r="AF31" i="14"/>
  <c r="AO30" i="14"/>
  <c r="AN30" i="14"/>
  <c r="AM30" i="14"/>
  <c r="AL30" i="14"/>
  <c r="AK30" i="14"/>
  <c r="AJ30" i="14"/>
  <c r="AI30" i="14"/>
  <c r="AH30" i="14"/>
  <c r="AG30" i="14"/>
  <c r="AF30" i="14"/>
  <c r="AB30" i="14"/>
  <c r="AA30" i="14"/>
  <c r="M30" i="14"/>
  <c r="L30" i="14"/>
  <c r="AO29" i="14"/>
  <c r="AN29" i="14"/>
  <c r="AM29" i="14"/>
  <c r="AL29" i="14"/>
  <c r="AK29" i="14"/>
  <c r="AJ29" i="14"/>
  <c r="AI29" i="14"/>
  <c r="AH29" i="14"/>
  <c r="AG29" i="14"/>
  <c r="AF29" i="14"/>
  <c r="AB29" i="14"/>
  <c r="AA29" i="14"/>
  <c r="M29" i="14"/>
  <c r="L29" i="14"/>
  <c r="AO28" i="14"/>
  <c r="AN28" i="14"/>
  <c r="AM28" i="14"/>
  <c r="AL28" i="14"/>
  <c r="AK28" i="14"/>
  <c r="AJ28" i="14"/>
  <c r="AI28" i="14"/>
  <c r="AH28" i="14"/>
  <c r="AG28" i="14"/>
  <c r="AF28" i="14"/>
  <c r="AB28" i="14"/>
  <c r="AA28" i="14"/>
  <c r="M28" i="14"/>
  <c r="L28" i="14"/>
  <c r="AO27" i="14"/>
  <c r="AN27" i="14"/>
  <c r="AM27" i="14"/>
  <c r="AL27" i="14"/>
  <c r="AK27" i="14"/>
  <c r="AJ27" i="14"/>
  <c r="AI27" i="14"/>
  <c r="AH27" i="14"/>
  <c r="AG27" i="14"/>
  <c r="AF27" i="14"/>
  <c r="AB27" i="14"/>
  <c r="AA27" i="14"/>
  <c r="M27" i="14"/>
  <c r="L27" i="14"/>
  <c r="Y20" i="14"/>
  <c r="W20" i="14"/>
  <c r="U20" i="14"/>
  <c r="S20" i="14"/>
  <c r="Q20" i="14"/>
  <c r="J20" i="14"/>
  <c r="H20" i="14"/>
  <c r="F20" i="14"/>
  <c r="D20" i="14"/>
  <c r="B20" i="14"/>
  <c r="AO19" i="14"/>
  <c r="AN19" i="14"/>
  <c r="AM19" i="14"/>
  <c r="AL19" i="14"/>
  <c r="AK19" i="14"/>
  <c r="AJ19" i="14"/>
  <c r="AI19" i="14"/>
  <c r="AH19" i="14"/>
  <c r="AG19" i="14"/>
  <c r="AF19" i="14"/>
  <c r="AO18" i="14"/>
  <c r="AN18" i="14"/>
  <c r="AM18" i="14"/>
  <c r="AL18" i="14"/>
  <c r="AK18" i="14"/>
  <c r="AJ18" i="14"/>
  <c r="AI18" i="14"/>
  <c r="AH18" i="14"/>
  <c r="AG18" i="14"/>
  <c r="AF18" i="14"/>
  <c r="AB18" i="14"/>
  <c r="AA18" i="14"/>
  <c r="M18" i="14"/>
  <c r="L18" i="14"/>
  <c r="AO17" i="14"/>
  <c r="AN17" i="14"/>
  <c r="AM17" i="14"/>
  <c r="AL17" i="14"/>
  <c r="AK17" i="14"/>
  <c r="AJ17" i="14"/>
  <c r="AI17" i="14"/>
  <c r="AH17" i="14"/>
  <c r="AG17" i="14"/>
  <c r="AF17" i="14"/>
  <c r="AB17" i="14"/>
  <c r="AA17" i="14"/>
  <c r="M17" i="14"/>
  <c r="L17" i="14"/>
  <c r="AO16" i="14"/>
  <c r="AN16" i="14"/>
  <c r="AM16" i="14"/>
  <c r="AL16" i="14"/>
  <c r="AK16" i="14"/>
  <c r="AJ16" i="14"/>
  <c r="AI16" i="14"/>
  <c r="AH16" i="14"/>
  <c r="AG16" i="14"/>
  <c r="AF16" i="14"/>
  <c r="AB16" i="14"/>
  <c r="AA16" i="14"/>
  <c r="M16" i="14"/>
  <c r="L16" i="14"/>
  <c r="AO15" i="14"/>
  <c r="AN15" i="14"/>
  <c r="AM15" i="14"/>
  <c r="AL15" i="14"/>
  <c r="AK15" i="14"/>
  <c r="AJ15" i="14"/>
  <c r="AI15" i="14"/>
  <c r="AH15" i="14"/>
  <c r="AG15" i="14"/>
  <c r="AF15" i="14"/>
  <c r="AB15" i="14"/>
  <c r="AA15" i="14"/>
  <c r="M15" i="14"/>
  <c r="L15" i="14"/>
  <c r="Y44" i="11"/>
  <c r="W44" i="11"/>
  <c r="U44" i="11"/>
  <c r="S44" i="11"/>
  <c r="Q44" i="11"/>
  <c r="J44" i="11"/>
  <c r="H44" i="11"/>
  <c r="F44" i="11"/>
  <c r="D44" i="11"/>
  <c r="B44" i="11"/>
  <c r="AO43" i="11"/>
  <c r="AN43" i="11"/>
  <c r="AM43" i="11"/>
  <c r="AL43" i="11"/>
  <c r="AK43" i="11"/>
  <c r="AJ43" i="11"/>
  <c r="AI43" i="11"/>
  <c r="AH43" i="11"/>
  <c r="AG43" i="11"/>
  <c r="AF43" i="11"/>
  <c r="AO42" i="11"/>
  <c r="AN42" i="11"/>
  <c r="AM42" i="11"/>
  <c r="AL42" i="11"/>
  <c r="AK42" i="11"/>
  <c r="AJ42" i="11"/>
  <c r="AI42" i="11"/>
  <c r="AH42" i="11"/>
  <c r="AG42" i="11"/>
  <c r="AF42" i="11"/>
  <c r="AB42" i="11"/>
  <c r="AA42" i="11"/>
  <c r="M42" i="11"/>
  <c r="L42" i="11"/>
  <c r="AO41" i="11"/>
  <c r="AN41" i="11"/>
  <c r="AM41" i="11"/>
  <c r="AL41" i="11"/>
  <c r="AK41" i="11"/>
  <c r="AJ41" i="11"/>
  <c r="AI41" i="11"/>
  <c r="AH41" i="11"/>
  <c r="AG41" i="11"/>
  <c r="AF41" i="11"/>
  <c r="AB41" i="11"/>
  <c r="AA41" i="11"/>
  <c r="M41" i="11"/>
  <c r="L41" i="11"/>
  <c r="AO40" i="11"/>
  <c r="AN40" i="11"/>
  <c r="AM40" i="11"/>
  <c r="AL40" i="11"/>
  <c r="AK40" i="11"/>
  <c r="AJ40" i="11"/>
  <c r="AI40" i="11"/>
  <c r="AH40" i="11"/>
  <c r="AG40" i="11"/>
  <c r="AF40" i="11"/>
  <c r="AB40" i="11"/>
  <c r="AA40" i="11"/>
  <c r="M40" i="11"/>
  <c r="L40" i="11"/>
  <c r="AO39" i="11"/>
  <c r="AN39" i="11"/>
  <c r="AM39" i="11"/>
  <c r="AL39" i="11"/>
  <c r="AK39" i="11"/>
  <c r="AJ39" i="11"/>
  <c r="AI39" i="11"/>
  <c r="AH39" i="11"/>
  <c r="AG39" i="11"/>
  <c r="AF39" i="11"/>
  <c r="AB39" i="11"/>
  <c r="AA39" i="11"/>
  <c r="M39" i="11"/>
  <c r="L39" i="11"/>
  <c r="Y32" i="11"/>
  <c r="W32" i="11"/>
  <c r="U32" i="11"/>
  <c r="S32" i="11"/>
  <c r="Q32" i="11"/>
  <c r="J32" i="11"/>
  <c r="H32" i="11"/>
  <c r="F32" i="11"/>
  <c r="D32" i="11"/>
  <c r="B32" i="11"/>
  <c r="AO31" i="11"/>
  <c r="AN31" i="11"/>
  <c r="AM31" i="11"/>
  <c r="AL31" i="11"/>
  <c r="AK31" i="11"/>
  <c r="AJ31" i="11"/>
  <c r="AI31" i="11"/>
  <c r="AH31" i="11"/>
  <c r="AG31" i="11"/>
  <c r="AF31" i="11"/>
  <c r="AO30" i="11"/>
  <c r="AN30" i="11"/>
  <c r="AM30" i="11"/>
  <c r="AL30" i="11"/>
  <c r="AK30" i="11"/>
  <c r="AJ30" i="11"/>
  <c r="AI30" i="11"/>
  <c r="AH30" i="11"/>
  <c r="AG30" i="11"/>
  <c r="AF30" i="11"/>
  <c r="AB30" i="11"/>
  <c r="AA30" i="11"/>
  <c r="M30" i="11"/>
  <c r="L30" i="11"/>
  <c r="AO29" i="11"/>
  <c r="AN29" i="11"/>
  <c r="AM29" i="11"/>
  <c r="AL29" i="11"/>
  <c r="AK29" i="11"/>
  <c r="AJ29" i="11"/>
  <c r="AI29" i="11"/>
  <c r="AH29" i="11"/>
  <c r="AG29" i="11"/>
  <c r="AF29" i="11"/>
  <c r="AB29" i="11"/>
  <c r="AA29" i="11"/>
  <c r="M29" i="11"/>
  <c r="L29" i="11"/>
  <c r="AO28" i="11"/>
  <c r="AN28" i="11"/>
  <c r="AM28" i="11"/>
  <c r="AL28" i="11"/>
  <c r="AK28" i="11"/>
  <c r="AJ28" i="11"/>
  <c r="AI28" i="11"/>
  <c r="AH28" i="11"/>
  <c r="AG28" i="11"/>
  <c r="AF28" i="11"/>
  <c r="AB28" i="11"/>
  <c r="AA28" i="11"/>
  <c r="M28" i="11"/>
  <c r="L28" i="11"/>
  <c r="AO27" i="11"/>
  <c r="AN27" i="11"/>
  <c r="AM27" i="11"/>
  <c r="AL27" i="11"/>
  <c r="AK27" i="11"/>
  <c r="AJ27" i="11"/>
  <c r="AI27" i="11"/>
  <c r="AH27" i="11"/>
  <c r="AG27" i="11"/>
  <c r="AF27" i="11"/>
  <c r="AB27" i="11"/>
  <c r="AA27" i="11"/>
  <c r="M27" i="11"/>
  <c r="L27" i="11"/>
  <c r="Y20" i="11"/>
  <c r="W20" i="11"/>
  <c r="U20" i="11"/>
  <c r="S20" i="11"/>
  <c r="Q20" i="11"/>
  <c r="J20" i="11"/>
  <c r="H20" i="11"/>
  <c r="F20" i="11"/>
  <c r="D20" i="11"/>
  <c r="B20" i="11"/>
  <c r="AO19" i="11"/>
  <c r="AN19" i="11"/>
  <c r="AM19" i="11"/>
  <c r="AL19" i="11"/>
  <c r="AK19" i="11"/>
  <c r="AJ19" i="11"/>
  <c r="AI19" i="11"/>
  <c r="AH19" i="11"/>
  <c r="AG19" i="11"/>
  <c r="AF19" i="11"/>
  <c r="AO18" i="11"/>
  <c r="AN18" i="11"/>
  <c r="AM18" i="11"/>
  <c r="AL18" i="11"/>
  <c r="AK18" i="11"/>
  <c r="AJ18" i="11"/>
  <c r="AI18" i="11"/>
  <c r="AH18" i="11"/>
  <c r="AG18" i="11"/>
  <c r="AF18" i="11"/>
  <c r="AB18" i="11"/>
  <c r="AA18" i="11"/>
  <c r="M18" i="11"/>
  <c r="L18" i="11"/>
  <c r="AO17" i="11"/>
  <c r="AN17" i="11"/>
  <c r="AM17" i="11"/>
  <c r="AL17" i="11"/>
  <c r="AK17" i="11"/>
  <c r="AJ17" i="11"/>
  <c r="AI17" i="11"/>
  <c r="AH17" i="11"/>
  <c r="AG17" i="11"/>
  <c r="AF17" i="11"/>
  <c r="AB17" i="11"/>
  <c r="AA17" i="11"/>
  <c r="M17" i="11"/>
  <c r="L17" i="11"/>
  <c r="AO16" i="11"/>
  <c r="AN16" i="11"/>
  <c r="AM16" i="11"/>
  <c r="AL16" i="11"/>
  <c r="AK16" i="11"/>
  <c r="AJ16" i="11"/>
  <c r="AI16" i="11"/>
  <c r="AH16" i="11"/>
  <c r="AG16" i="11"/>
  <c r="AF16" i="11"/>
  <c r="AB16" i="11"/>
  <c r="AA16" i="11"/>
  <c r="M16" i="11"/>
  <c r="L16" i="11"/>
  <c r="AO15" i="11"/>
  <c r="AN15" i="11"/>
  <c r="AM15" i="11"/>
  <c r="AL15" i="11"/>
  <c r="AK15" i="11"/>
  <c r="AJ15" i="11"/>
  <c r="AI15" i="11"/>
  <c r="AH15" i="11"/>
  <c r="AG15" i="11"/>
  <c r="AF15" i="11"/>
  <c r="AB15" i="11"/>
  <c r="AA15" i="11"/>
  <c r="M15" i="11"/>
  <c r="L15" i="11"/>
  <c r="Y44" i="10"/>
  <c r="W44" i="10"/>
  <c r="U44" i="10"/>
  <c r="S44" i="10"/>
  <c r="Q44" i="10"/>
  <c r="J44" i="10"/>
  <c r="H44" i="10"/>
  <c r="F44" i="10"/>
  <c r="D44" i="10"/>
  <c r="B44" i="10"/>
  <c r="AO43" i="10"/>
  <c r="AN43" i="10"/>
  <c r="AM43" i="10"/>
  <c r="AL43" i="10"/>
  <c r="AK43" i="10"/>
  <c r="AJ43" i="10"/>
  <c r="AI43" i="10"/>
  <c r="AH43" i="10"/>
  <c r="AG43" i="10"/>
  <c r="AF43" i="10"/>
  <c r="AO42" i="10"/>
  <c r="AN42" i="10"/>
  <c r="AM42" i="10"/>
  <c r="AL42" i="10"/>
  <c r="AK42" i="10"/>
  <c r="AJ42" i="10"/>
  <c r="AI42" i="10"/>
  <c r="AH42" i="10"/>
  <c r="AG42" i="10"/>
  <c r="AF42" i="10"/>
  <c r="AB42" i="10"/>
  <c r="AA42" i="10"/>
  <c r="M42" i="10"/>
  <c r="L42" i="10"/>
  <c r="AO41" i="10"/>
  <c r="AN41" i="10"/>
  <c r="AM41" i="10"/>
  <c r="AL41" i="10"/>
  <c r="AK41" i="10"/>
  <c r="AJ41" i="10"/>
  <c r="AI41" i="10"/>
  <c r="AH41" i="10"/>
  <c r="AG41" i="10"/>
  <c r="AF41" i="10"/>
  <c r="AB41" i="10"/>
  <c r="AA41" i="10"/>
  <c r="M41" i="10"/>
  <c r="L41" i="10"/>
  <c r="AO40" i="10"/>
  <c r="AN40" i="10"/>
  <c r="AM40" i="10"/>
  <c r="AL40" i="10"/>
  <c r="AK40" i="10"/>
  <c r="AJ40" i="10"/>
  <c r="AI40" i="10"/>
  <c r="AH40" i="10"/>
  <c r="AG40" i="10"/>
  <c r="AF40" i="10"/>
  <c r="AB40" i="10"/>
  <c r="AA40" i="10"/>
  <c r="M40" i="10"/>
  <c r="L40" i="10"/>
  <c r="AO39" i="10"/>
  <c r="AN39" i="10"/>
  <c r="AM39" i="10"/>
  <c r="AL39" i="10"/>
  <c r="AK39" i="10"/>
  <c r="AJ39" i="10"/>
  <c r="AI39" i="10"/>
  <c r="AH39" i="10"/>
  <c r="AG39" i="10"/>
  <c r="AF39" i="10"/>
  <c r="AB39" i="10"/>
  <c r="AA39" i="10"/>
  <c r="M39" i="10"/>
  <c r="L39" i="10"/>
  <c r="Y32" i="10"/>
  <c r="W32" i="10"/>
  <c r="U32" i="10"/>
  <c r="S32" i="10"/>
  <c r="Q32" i="10"/>
  <c r="J32" i="10"/>
  <c r="H32" i="10"/>
  <c r="F32" i="10"/>
  <c r="D32" i="10"/>
  <c r="B32" i="10"/>
  <c r="AO31" i="10"/>
  <c r="AN31" i="10"/>
  <c r="AM31" i="10"/>
  <c r="AL31" i="10"/>
  <c r="AK31" i="10"/>
  <c r="AJ31" i="10"/>
  <c r="AI31" i="10"/>
  <c r="AH31" i="10"/>
  <c r="AG31" i="10"/>
  <c r="AF31" i="10"/>
  <c r="AO30" i="10"/>
  <c r="AN30" i="10"/>
  <c r="AM30" i="10"/>
  <c r="AL30" i="10"/>
  <c r="AK30" i="10"/>
  <c r="AJ30" i="10"/>
  <c r="AI30" i="10"/>
  <c r="AH30" i="10"/>
  <c r="AG30" i="10"/>
  <c r="AF30" i="10"/>
  <c r="AB30" i="10"/>
  <c r="AA30" i="10"/>
  <c r="M30" i="10"/>
  <c r="L30" i="10"/>
  <c r="AO29" i="10"/>
  <c r="AN29" i="10"/>
  <c r="AM29" i="10"/>
  <c r="AL29" i="10"/>
  <c r="AK29" i="10"/>
  <c r="AJ29" i="10"/>
  <c r="AI29" i="10"/>
  <c r="AH29" i="10"/>
  <c r="AG29" i="10"/>
  <c r="AF29" i="10"/>
  <c r="AB29" i="10"/>
  <c r="AA29" i="10"/>
  <c r="M29" i="10"/>
  <c r="L29" i="10"/>
  <c r="AO28" i="10"/>
  <c r="AN28" i="10"/>
  <c r="AM28" i="10"/>
  <c r="AL28" i="10"/>
  <c r="AK28" i="10"/>
  <c r="AJ28" i="10"/>
  <c r="AI28" i="10"/>
  <c r="AH28" i="10"/>
  <c r="AG28" i="10"/>
  <c r="AF28" i="10"/>
  <c r="AB28" i="10"/>
  <c r="AA28" i="10"/>
  <c r="M28" i="10"/>
  <c r="L28" i="10"/>
  <c r="AO27" i="10"/>
  <c r="AN27" i="10"/>
  <c r="AM27" i="10"/>
  <c r="AL27" i="10"/>
  <c r="AK27" i="10"/>
  <c r="AJ27" i="10"/>
  <c r="AI27" i="10"/>
  <c r="AH27" i="10"/>
  <c r="AG27" i="10"/>
  <c r="AF27" i="10"/>
  <c r="AB27" i="10"/>
  <c r="AA27" i="10"/>
  <c r="M27" i="10"/>
  <c r="L27" i="10"/>
  <c r="Y20" i="10"/>
  <c r="W20" i="10"/>
  <c r="U20" i="10"/>
  <c r="S20" i="10"/>
  <c r="Q20" i="10"/>
  <c r="J20" i="10"/>
  <c r="H20" i="10"/>
  <c r="F20" i="10"/>
  <c r="D20" i="10"/>
  <c r="B20" i="10"/>
  <c r="AO19" i="10"/>
  <c r="AN19" i="10"/>
  <c r="AM19" i="10"/>
  <c r="AL19" i="10"/>
  <c r="AK19" i="10"/>
  <c r="AJ19" i="10"/>
  <c r="AI19" i="10"/>
  <c r="AH19" i="10"/>
  <c r="AG19" i="10"/>
  <c r="AF19" i="10"/>
  <c r="AO18" i="10"/>
  <c r="AN18" i="10"/>
  <c r="AM18" i="10"/>
  <c r="AL18" i="10"/>
  <c r="AK18" i="10"/>
  <c r="AJ18" i="10"/>
  <c r="AI18" i="10"/>
  <c r="AH18" i="10"/>
  <c r="AG18" i="10"/>
  <c r="AF18" i="10"/>
  <c r="AB18" i="10"/>
  <c r="AA18" i="10"/>
  <c r="M18" i="10"/>
  <c r="L18" i="10"/>
  <c r="AO17" i="10"/>
  <c r="AN17" i="10"/>
  <c r="AM17" i="10"/>
  <c r="AL17" i="10"/>
  <c r="AK17" i="10"/>
  <c r="AJ17" i="10"/>
  <c r="AI17" i="10"/>
  <c r="AH17" i="10"/>
  <c r="AG17" i="10"/>
  <c r="AF17" i="10"/>
  <c r="AB17" i="10"/>
  <c r="AA17" i="10"/>
  <c r="M17" i="10"/>
  <c r="L17" i="10"/>
  <c r="AO16" i="10"/>
  <c r="AN16" i="10"/>
  <c r="AM16" i="10"/>
  <c r="AL16" i="10"/>
  <c r="AK16" i="10"/>
  <c r="AJ16" i="10"/>
  <c r="AI16" i="10"/>
  <c r="AH16" i="10"/>
  <c r="AG16" i="10"/>
  <c r="AF16" i="10"/>
  <c r="AB16" i="10"/>
  <c r="AA16" i="10"/>
  <c r="M16" i="10"/>
  <c r="L16" i="10"/>
  <c r="AO15" i="10"/>
  <c r="AN15" i="10"/>
  <c r="AM15" i="10"/>
  <c r="AL15" i="10"/>
  <c r="AK15" i="10"/>
  <c r="AJ15" i="10"/>
  <c r="AI15" i="10"/>
  <c r="AH15" i="10"/>
  <c r="AG15" i="10"/>
  <c r="AF15" i="10"/>
  <c r="AB15" i="10"/>
  <c r="AA15" i="10"/>
  <c r="M15" i="10"/>
  <c r="L15" i="10"/>
  <c r="Y44" i="6"/>
  <c r="W44" i="6"/>
  <c r="U44" i="6"/>
  <c r="S44" i="6"/>
  <c r="Q44" i="6"/>
  <c r="J44" i="6"/>
  <c r="H44" i="6"/>
  <c r="F44" i="6"/>
  <c r="D44" i="6"/>
  <c r="B44" i="6"/>
  <c r="AO43" i="6"/>
  <c r="AN43" i="6"/>
  <c r="AM43" i="6"/>
  <c r="AL43" i="6"/>
  <c r="AK43" i="6"/>
  <c r="AJ43" i="6"/>
  <c r="AI43" i="6"/>
  <c r="AH43" i="6"/>
  <c r="AG43" i="6"/>
  <c r="AF43" i="6"/>
  <c r="AO42" i="6"/>
  <c r="AN42" i="6"/>
  <c r="AM42" i="6"/>
  <c r="AL42" i="6"/>
  <c r="AK42" i="6"/>
  <c r="AJ42" i="6"/>
  <c r="AI42" i="6"/>
  <c r="AH42" i="6"/>
  <c r="AG42" i="6"/>
  <c r="AF42" i="6"/>
  <c r="AB42" i="6"/>
  <c r="AA42" i="6"/>
  <c r="M42" i="6"/>
  <c r="L42" i="6"/>
  <c r="AO41" i="6"/>
  <c r="AN41" i="6"/>
  <c r="AM41" i="6"/>
  <c r="AL41" i="6"/>
  <c r="AK41" i="6"/>
  <c r="AJ41" i="6"/>
  <c r="AI41" i="6"/>
  <c r="AH41" i="6"/>
  <c r="AG41" i="6"/>
  <c r="AF41" i="6"/>
  <c r="AB41" i="6"/>
  <c r="AA41" i="6"/>
  <c r="M41" i="6"/>
  <c r="L41" i="6"/>
  <c r="AO40" i="6"/>
  <c r="AN40" i="6"/>
  <c r="AM40" i="6"/>
  <c r="AL40" i="6"/>
  <c r="AK40" i="6"/>
  <c r="AJ40" i="6"/>
  <c r="AI40" i="6"/>
  <c r="AH40" i="6"/>
  <c r="AG40" i="6"/>
  <c r="AF40" i="6"/>
  <c r="AB40" i="6"/>
  <c r="AA40" i="6"/>
  <c r="M40" i="6"/>
  <c r="L40" i="6"/>
  <c r="AO39" i="6"/>
  <c r="AN39" i="6"/>
  <c r="AM39" i="6"/>
  <c r="AL39" i="6"/>
  <c r="AK39" i="6"/>
  <c r="AJ39" i="6"/>
  <c r="AI39" i="6"/>
  <c r="AH39" i="6"/>
  <c r="AG39" i="6"/>
  <c r="AF39" i="6"/>
  <c r="AB39" i="6"/>
  <c r="AA39" i="6"/>
  <c r="M39" i="6"/>
  <c r="L39" i="6"/>
  <c r="Y32" i="6"/>
  <c r="W32" i="6"/>
  <c r="U32" i="6"/>
  <c r="S32" i="6"/>
  <c r="Q32" i="6"/>
  <c r="J32" i="6"/>
  <c r="H32" i="6"/>
  <c r="F32" i="6"/>
  <c r="D32" i="6"/>
  <c r="B32" i="6"/>
  <c r="AO31" i="6"/>
  <c r="AN31" i="6"/>
  <c r="AM31" i="6"/>
  <c r="AL31" i="6"/>
  <c r="AK31" i="6"/>
  <c r="AJ31" i="6"/>
  <c r="AI31" i="6"/>
  <c r="AH31" i="6"/>
  <c r="AG31" i="6"/>
  <c r="AF31" i="6"/>
  <c r="AO30" i="6"/>
  <c r="AN30" i="6"/>
  <c r="AM30" i="6"/>
  <c r="AL30" i="6"/>
  <c r="AK30" i="6"/>
  <c r="AJ30" i="6"/>
  <c r="AI30" i="6"/>
  <c r="AH30" i="6"/>
  <c r="AG30" i="6"/>
  <c r="AF30" i="6"/>
  <c r="AB30" i="6"/>
  <c r="AA30" i="6"/>
  <c r="M30" i="6"/>
  <c r="L30" i="6"/>
  <c r="AO29" i="6"/>
  <c r="AN29" i="6"/>
  <c r="AM29" i="6"/>
  <c r="AL29" i="6"/>
  <c r="AK29" i="6"/>
  <c r="AJ29" i="6"/>
  <c r="AI29" i="6"/>
  <c r="AH29" i="6"/>
  <c r="AG29" i="6"/>
  <c r="AF29" i="6"/>
  <c r="AB29" i="6"/>
  <c r="AA29" i="6"/>
  <c r="M29" i="6"/>
  <c r="L29" i="6"/>
  <c r="AO28" i="6"/>
  <c r="AN28" i="6"/>
  <c r="AM28" i="6"/>
  <c r="AL28" i="6"/>
  <c r="AK28" i="6"/>
  <c r="AJ28" i="6"/>
  <c r="AI28" i="6"/>
  <c r="AH28" i="6"/>
  <c r="AG28" i="6"/>
  <c r="AF28" i="6"/>
  <c r="AB28" i="6"/>
  <c r="AA28" i="6"/>
  <c r="M28" i="6"/>
  <c r="L28" i="6"/>
  <c r="AO27" i="6"/>
  <c r="AN27" i="6"/>
  <c r="AM27" i="6"/>
  <c r="AL27" i="6"/>
  <c r="AK27" i="6"/>
  <c r="AJ27" i="6"/>
  <c r="AI27" i="6"/>
  <c r="AH27" i="6"/>
  <c r="AG27" i="6"/>
  <c r="AF27" i="6"/>
  <c r="AB27" i="6"/>
  <c r="AA27" i="6"/>
  <c r="M27" i="6"/>
  <c r="L27" i="6"/>
  <c r="Y20" i="6"/>
  <c r="W20" i="6"/>
  <c r="U20" i="6"/>
  <c r="S20" i="6"/>
  <c r="Q20" i="6"/>
  <c r="J20" i="6"/>
  <c r="H20" i="6"/>
  <c r="F20" i="6"/>
  <c r="D20" i="6"/>
  <c r="B20" i="6"/>
  <c r="AO19" i="6"/>
  <c r="AN19" i="6"/>
  <c r="AM19" i="6"/>
  <c r="AL19" i="6"/>
  <c r="AK19" i="6"/>
  <c r="AJ19" i="6"/>
  <c r="AI19" i="6"/>
  <c r="AH19" i="6"/>
  <c r="AG19" i="6"/>
  <c r="AF19" i="6"/>
  <c r="AO18" i="6"/>
  <c r="AN18" i="6"/>
  <c r="AM18" i="6"/>
  <c r="AL18" i="6"/>
  <c r="AK18" i="6"/>
  <c r="AJ18" i="6"/>
  <c r="AI18" i="6"/>
  <c r="AH18" i="6"/>
  <c r="AG18" i="6"/>
  <c r="AF18" i="6"/>
  <c r="AB18" i="6"/>
  <c r="AA18" i="6"/>
  <c r="M18" i="6"/>
  <c r="L18" i="6"/>
  <c r="AO17" i="6"/>
  <c r="AN17" i="6"/>
  <c r="AM17" i="6"/>
  <c r="AL17" i="6"/>
  <c r="AK17" i="6"/>
  <c r="AJ17" i="6"/>
  <c r="AI17" i="6"/>
  <c r="AH17" i="6"/>
  <c r="AG17" i="6"/>
  <c r="AF17" i="6"/>
  <c r="AB17" i="6"/>
  <c r="AA17" i="6"/>
  <c r="M17" i="6"/>
  <c r="L17" i="6"/>
  <c r="AO16" i="6"/>
  <c r="AN16" i="6"/>
  <c r="AM16" i="6"/>
  <c r="AL16" i="6"/>
  <c r="AK16" i="6"/>
  <c r="AJ16" i="6"/>
  <c r="AI16" i="6"/>
  <c r="AH16" i="6"/>
  <c r="AG16" i="6"/>
  <c r="AF16" i="6"/>
  <c r="AB16" i="6"/>
  <c r="AA16" i="6"/>
  <c r="M16" i="6"/>
  <c r="L16" i="6"/>
  <c r="AO15" i="6"/>
  <c r="AN15" i="6"/>
  <c r="AM15" i="6"/>
  <c r="AL15" i="6"/>
  <c r="AK15" i="6"/>
  <c r="AJ15" i="6"/>
  <c r="AI15" i="6"/>
  <c r="AH15" i="6"/>
  <c r="AG15" i="6"/>
  <c r="AF15" i="6"/>
  <c r="AB15" i="6"/>
  <c r="AA15" i="6"/>
  <c r="M15" i="6"/>
  <c r="L15" i="6"/>
  <c r="Y44" i="12"/>
  <c r="W44" i="12"/>
  <c r="U44" i="12"/>
  <c r="S44" i="12"/>
  <c r="Q44" i="12"/>
  <c r="J44" i="12"/>
  <c r="H44" i="12"/>
  <c r="F44" i="12"/>
  <c r="D44" i="12"/>
  <c r="B44" i="12"/>
  <c r="AO43" i="12"/>
  <c r="AN43" i="12"/>
  <c r="AM43" i="12"/>
  <c r="AL43" i="12"/>
  <c r="AK43" i="12"/>
  <c r="AJ43" i="12"/>
  <c r="AI43" i="12"/>
  <c r="AH43" i="12"/>
  <c r="AG43" i="12"/>
  <c r="AF43" i="12"/>
  <c r="AO42" i="12"/>
  <c r="AN42" i="12"/>
  <c r="AM42" i="12"/>
  <c r="AL42" i="12"/>
  <c r="AK42" i="12"/>
  <c r="AJ42" i="12"/>
  <c r="AI42" i="12"/>
  <c r="AH42" i="12"/>
  <c r="AG42" i="12"/>
  <c r="AF42" i="12"/>
  <c r="AB42" i="12"/>
  <c r="AA42" i="12"/>
  <c r="M42" i="12"/>
  <c r="L42" i="12"/>
  <c r="AO41" i="12"/>
  <c r="AN41" i="12"/>
  <c r="AM41" i="12"/>
  <c r="AL41" i="12"/>
  <c r="AK41" i="12"/>
  <c r="AJ41" i="12"/>
  <c r="AI41" i="12"/>
  <c r="AH41" i="12"/>
  <c r="AG41" i="12"/>
  <c r="AF41" i="12"/>
  <c r="AB41" i="12"/>
  <c r="AA41" i="12"/>
  <c r="M41" i="12"/>
  <c r="L41" i="12"/>
  <c r="AO40" i="12"/>
  <c r="AN40" i="12"/>
  <c r="AM40" i="12"/>
  <c r="AL40" i="12"/>
  <c r="AK40" i="12"/>
  <c r="AJ40" i="12"/>
  <c r="AI40" i="12"/>
  <c r="AH40" i="12"/>
  <c r="AG40" i="12"/>
  <c r="AF40" i="12"/>
  <c r="AB40" i="12"/>
  <c r="AA40" i="12"/>
  <c r="M40" i="12"/>
  <c r="L40" i="12"/>
  <c r="AO39" i="12"/>
  <c r="AN39" i="12"/>
  <c r="AM39" i="12"/>
  <c r="AL39" i="12"/>
  <c r="AK39" i="12"/>
  <c r="AJ39" i="12"/>
  <c r="AI39" i="12"/>
  <c r="AH39" i="12"/>
  <c r="AG39" i="12"/>
  <c r="AF39" i="12"/>
  <c r="AB39" i="12"/>
  <c r="AA39" i="12"/>
  <c r="M39" i="12"/>
  <c r="L39" i="12"/>
  <c r="Y32" i="12"/>
  <c r="W32" i="12"/>
  <c r="U32" i="12"/>
  <c r="S32" i="12"/>
  <c r="Q32" i="12"/>
  <c r="J32" i="12"/>
  <c r="H32" i="12"/>
  <c r="F32" i="12"/>
  <c r="D32" i="12"/>
  <c r="B32" i="12"/>
  <c r="AO31" i="12"/>
  <c r="AN31" i="12"/>
  <c r="AM31" i="12"/>
  <c r="AL31" i="12"/>
  <c r="AK31" i="12"/>
  <c r="AJ31" i="12"/>
  <c r="AI31" i="12"/>
  <c r="AH31" i="12"/>
  <c r="AG31" i="12"/>
  <c r="AF31" i="12"/>
  <c r="AO30" i="12"/>
  <c r="AN30" i="12"/>
  <c r="AM30" i="12"/>
  <c r="AL30" i="12"/>
  <c r="AK30" i="12"/>
  <c r="AJ30" i="12"/>
  <c r="AI30" i="12"/>
  <c r="AH30" i="12"/>
  <c r="AG30" i="12"/>
  <c r="AF30" i="12"/>
  <c r="AB30" i="12"/>
  <c r="AA30" i="12"/>
  <c r="AO29" i="12"/>
  <c r="AN29" i="12"/>
  <c r="AM29" i="12"/>
  <c r="AL29" i="12"/>
  <c r="AK29" i="12"/>
  <c r="AJ29" i="12"/>
  <c r="AI29" i="12"/>
  <c r="AH29" i="12"/>
  <c r="AG29" i="12"/>
  <c r="AF29" i="12"/>
  <c r="AB29" i="12"/>
  <c r="AA29" i="12"/>
  <c r="AO28" i="12"/>
  <c r="AN28" i="12"/>
  <c r="AM28" i="12"/>
  <c r="AL28" i="12"/>
  <c r="AK28" i="12"/>
  <c r="AJ28" i="12"/>
  <c r="AI28" i="12"/>
  <c r="AH28" i="12"/>
  <c r="AG28" i="12"/>
  <c r="AF28" i="12"/>
  <c r="AB28" i="12"/>
  <c r="AA28" i="12"/>
  <c r="AO27" i="12"/>
  <c r="AN27" i="12"/>
  <c r="AM27" i="12"/>
  <c r="AL27" i="12"/>
  <c r="AK27" i="12"/>
  <c r="AJ27" i="12"/>
  <c r="AI27" i="12"/>
  <c r="AH27" i="12"/>
  <c r="AG27" i="12"/>
  <c r="AF27" i="12"/>
  <c r="AB27" i="12"/>
  <c r="AA27" i="12"/>
  <c r="Y20" i="12"/>
  <c r="W20" i="12"/>
  <c r="U20" i="12"/>
  <c r="S20" i="12"/>
  <c r="Q20" i="12"/>
  <c r="J20" i="12"/>
  <c r="H20" i="12"/>
  <c r="F20" i="12"/>
  <c r="D20" i="12"/>
  <c r="B20" i="12"/>
  <c r="AO19" i="12"/>
  <c r="AN19" i="12"/>
  <c r="AM19" i="12"/>
  <c r="AL19" i="12"/>
  <c r="AK19" i="12"/>
  <c r="AJ19" i="12"/>
  <c r="AI19" i="12"/>
  <c r="AH19" i="12"/>
  <c r="AG19" i="12"/>
  <c r="AF19" i="12"/>
  <c r="AO18" i="12"/>
  <c r="AN18" i="12"/>
  <c r="AM18" i="12"/>
  <c r="AL18" i="12"/>
  <c r="AK18" i="12"/>
  <c r="AJ18" i="12"/>
  <c r="AI18" i="12"/>
  <c r="AH18" i="12"/>
  <c r="AG18" i="12"/>
  <c r="AF18" i="12"/>
  <c r="AB18" i="12"/>
  <c r="AA18" i="12"/>
  <c r="M18" i="12"/>
  <c r="L18" i="12"/>
  <c r="AO17" i="12"/>
  <c r="AN17" i="12"/>
  <c r="AM17" i="12"/>
  <c r="AL17" i="12"/>
  <c r="AK17" i="12"/>
  <c r="AJ17" i="12"/>
  <c r="AI17" i="12"/>
  <c r="AH17" i="12"/>
  <c r="AG17" i="12"/>
  <c r="AF17" i="12"/>
  <c r="AB17" i="12"/>
  <c r="AA17" i="12"/>
  <c r="M17" i="12"/>
  <c r="L17" i="12"/>
  <c r="AO16" i="12"/>
  <c r="AN16" i="12"/>
  <c r="AM16" i="12"/>
  <c r="AL16" i="12"/>
  <c r="AK16" i="12"/>
  <c r="AJ16" i="12"/>
  <c r="AI16" i="12"/>
  <c r="AH16" i="12"/>
  <c r="AG16" i="12"/>
  <c r="AF16" i="12"/>
  <c r="AB16" i="12"/>
  <c r="AA16" i="12"/>
  <c r="M16" i="12"/>
  <c r="L16" i="12"/>
  <c r="AO15" i="12"/>
  <c r="AN15" i="12"/>
  <c r="AM15" i="12"/>
  <c r="AL15" i="12"/>
  <c r="AK15" i="12"/>
  <c r="AJ15" i="12"/>
  <c r="AI15" i="12"/>
  <c r="AH15" i="12"/>
  <c r="AG15" i="12"/>
  <c r="AF15" i="12"/>
  <c r="AB15" i="12"/>
  <c r="AA15" i="12"/>
  <c r="M15" i="12"/>
  <c r="L15" i="12"/>
  <c r="Y44" i="9"/>
  <c r="W44" i="9"/>
  <c r="U44" i="9"/>
  <c r="S44" i="9"/>
  <c r="Q44" i="9"/>
  <c r="J44" i="9"/>
  <c r="H44" i="9"/>
  <c r="F44" i="9"/>
  <c r="D44" i="9"/>
  <c r="B44" i="9"/>
  <c r="AO43" i="9"/>
  <c r="AN43" i="9"/>
  <c r="AM43" i="9"/>
  <c r="AL43" i="9"/>
  <c r="AK43" i="9"/>
  <c r="AJ43" i="9"/>
  <c r="AI43" i="9"/>
  <c r="AH43" i="9"/>
  <c r="AG43" i="9"/>
  <c r="AF43" i="9"/>
  <c r="AO42" i="9"/>
  <c r="AN42" i="9"/>
  <c r="AM42" i="9"/>
  <c r="AL42" i="9"/>
  <c r="AK42" i="9"/>
  <c r="AJ42" i="9"/>
  <c r="AI42" i="9"/>
  <c r="AH42" i="9"/>
  <c r="AG42" i="9"/>
  <c r="AF42" i="9"/>
  <c r="AB42" i="9"/>
  <c r="AA42" i="9"/>
  <c r="M42" i="9"/>
  <c r="L42" i="9"/>
  <c r="AO41" i="9"/>
  <c r="AN41" i="9"/>
  <c r="AM41" i="9"/>
  <c r="AL41" i="9"/>
  <c r="AK41" i="9"/>
  <c r="AJ41" i="9"/>
  <c r="AI41" i="9"/>
  <c r="AH41" i="9"/>
  <c r="AG41" i="9"/>
  <c r="AF41" i="9"/>
  <c r="AB41" i="9"/>
  <c r="AA41" i="9"/>
  <c r="M41" i="9"/>
  <c r="L41" i="9"/>
  <c r="AO40" i="9"/>
  <c r="AN40" i="9"/>
  <c r="AM40" i="9"/>
  <c r="AL40" i="9"/>
  <c r="AK40" i="9"/>
  <c r="AJ40" i="9"/>
  <c r="AI40" i="9"/>
  <c r="AH40" i="9"/>
  <c r="AG40" i="9"/>
  <c r="AF40" i="9"/>
  <c r="AB40" i="9"/>
  <c r="AA40" i="9"/>
  <c r="M40" i="9"/>
  <c r="L40" i="9"/>
  <c r="AO39" i="9"/>
  <c r="AN39" i="9"/>
  <c r="AM39" i="9"/>
  <c r="AL39" i="9"/>
  <c r="AK39" i="9"/>
  <c r="AJ39" i="9"/>
  <c r="AI39" i="9"/>
  <c r="AH39" i="9"/>
  <c r="AG39" i="9"/>
  <c r="AF39" i="9"/>
  <c r="AB39" i="9"/>
  <c r="AA39" i="9"/>
  <c r="M39" i="9"/>
  <c r="L39" i="9"/>
  <c r="Y32" i="9"/>
  <c r="W32" i="9"/>
  <c r="U32" i="9"/>
  <c r="S32" i="9"/>
  <c r="Q32" i="9"/>
  <c r="J32" i="9"/>
  <c r="H32" i="9"/>
  <c r="F32" i="9"/>
  <c r="D32" i="9"/>
  <c r="B32" i="9"/>
  <c r="AO31" i="9"/>
  <c r="AN31" i="9"/>
  <c r="AM31" i="9"/>
  <c r="AL31" i="9"/>
  <c r="AK31" i="9"/>
  <c r="AJ31" i="9"/>
  <c r="AI31" i="9"/>
  <c r="AH31" i="9"/>
  <c r="AG31" i="9"/>
  <c r="AF31" i="9"/>
  <c r="AO30" i="9"/>
  <c r="AN30" i="9"/>
  <c r="AM30" i="9"/>
  <c r="AL30" i="9"/>
  <c r="AK30" i="9"/>
  <c r="AJ30" i="9"/>
  <c r="AI30" i="9"/>
  <c r="AH30" i="9"/>
  <c r="AG30" i="9"/>
  <c r="AF30" i="9"/>
  <c r="AB30" i="9"/>
  <c r="AA30" i="9"/>
  <c r="AC30" i="9" s="1"/>
  <c r="M30" i="9"/>
  <c r="L30" i="9"/>
  <c r="AO29" i="9"/>
  <c r="AN29" i="9"/>
  <c r="AM29" i="9"/>
  <c r="AL29" i="9"/>
  <c r="AK29" i="9"/>
  <c r="AJ29" i="9"/>
  <c r="AI29" i="9"/>
  <c r="AH29" i="9"/>
  <c r="AG29" i="9"/>
  <c r="AF29" i="9"/>
  <c r="AB29" i="9"/>
  <c r="AA29" i="9"/>
  <c r="M29" i="9"/>
  <c r="L29" i="9"/>
  <c r="AO28" i="9"/>
  <c r="AN28" i="9"/>
  <c r="AM28" i="9"/>
  <c r="AL28" i="9"/>
  <c r="AK28" i="9"/>
  <c r="AJ28" i="9"/>
  <c r="AI28" i="9"/>
  <c r="AH28" i="9"/>
  <c r="AG28" i="9"/>
  <c r="AF28" i="9"/>
  <c r="AB28" i="9"/>
  <c r="AA28" i="9"/>
  <c r="M28" i="9"/>
  <c r="L28" i="9"/>
  <c r="AO27" i="9"/>
  <c r="AN27" i="9"/>
  <c r="AM27" i="9"/>
  <c r="AL27" i="9"/>
  <c r="AK27" i="9"/>
  <c r="AJ27" i="9"/>
  <c r="AI27" i="9"/>
  <c r="AH27" i="9"/>
  <c r="AG27" i="9"/>
  <c r="AF27" i="9"/>
  <c r="AB27" i="9"/>
  <c r="AA27" i="9"/>
  <c r="M27" i="9"/>
  <c r="L27" i="9"/>
  <c r="Y20" i="9"/>
  <c r="W20" i="9"/>
  <c r="U20" i="9"/>
  <c r="S20" i="9"/>
  <c r="Q20" i="9"/>
  <c r="J20" i="9"/>
  <c r="H20" i="9"/>
  <c r="F20" i="9"/>
  <c r="D20" i="9"/>
  <c r="B20" i="9"/>
  <c r="AO19" i="9"/>
  <c r="AN19" i="9"/>
  <c r="AM19" i="9"/>
  <c r="AL19" i="9"/>
  <c r="AK19" i="9"/>
  <c r="AJ19" i="9"/>
  <c r="AI19" i="9"/>
  <c r="AH19" i="9"/>
  <c r="AG19" i="9"/>
  <c r="AF19" i="9"/>
  <c r="AO18" i="9"/>
  <c r="AN18" i="9"/>
  <c r="AM18" i="9"/>
  <c r="AL18" i="9"/>
  <c r="AK18" i="9"/>
  <c r="AJ18" i="9"/>
  <c r="AI18" i="9"/>
  <c r="AH18" i="9"/>
  <c r="AG18" i="9"/>
  <c r="AF18" i="9"/>
  <c r="AB18" i="9"/>
  <c r="AA18" i="9"/>
  <c r="M18" i="9"/>
  <c r="L18" i="9"/>
  <c r="AO17" i="9"/>
  <c r="AN17" i="9"/>
  <c r="AM17" i="9"/>
  <c r="AL17" i="9"/>
  <c r="AK17" i="9"/>
  <c r="AJ17" i="9"/>
  <c r="AI17" i="9"/>
  <c r="AH17" i="9"/>
  <c r="AG17" i="9"/>
  <c r="AF17" i="9"/>
  <c r="AB17" i="9"/>
  <c r="AA17" i="9"/>
  <c r="M17" i="9"/>
  <c r="L17" i="9"/>
  <c r="AO16" i="9"/>
  <c r="AN16" i="9"/>
  <c r="AM16" i="9"/>
  <c r="AL16" i="9"/>
  <c r="AK16" i="9"/>
  <c r="AJ16" i="9"/>
  <c r="AI16" i="9"/>
  <c r="AH16" i="9"/>
  <c r="AG16" i="9"/>
  <c r="AF16" i="9"/>
  <c r="AB16" i="9"/>
  <c r="AA16" i="9"/>
  <c r="M16" i="9"/>
  <c r="L16" i="9"/>
  <c r="AO15" i="9"/>
  <c r="AN15" i="9"/>
  <c r="AM15" i="9"/>
  <c r="AL15" i="9"/>
  <c r="AK15" i="9"/>
  <c r="AJ15" i="9"/>
  <c r="AI15" i="9"/>
  <c r="AH15" i="9"/>
  <c r="AG15" i="9"/>
  <c r="AF15" i="9"/>
  <c r="AB15" i="9"/>
  <c r="AA15" i="9"/>
  <c r="M15" i="9"/>
  <c r="L15" i="9"/>
  <c r="Y44" i="8"/>
  <c r="W44" i="8"/>
  <c r="U44" i="8"/>
  <c r="S44" i="8"/>
  <c r="Q44" i="8"/>
  <c r="J44" i="8"/>
  <c r="H44" i="8"/>
  <c r="F44" i="8"/>
  <c r="D44" i="8"/>
  <c r="B44" i="8"/>
  <c r="AO43" i="8"/>
  <c r="AN43" i="8"/>
  <c r="AM43" i="8"/>
  <c r="AL43" i="8"/>
  <c r="AK43" i="8"/>
  <c r="AJ43" i="8"/>
  <c r="AI43" i="8"/>
  <c r="AH43" i="8"/>
  <c r="AG43" i="8"/>
  <c r="AF43" i="8"/>
  <c r="AO42" i="8"/>
  <c r="AN42" i="8"/>
  <c r="AM42" i="8"/>
  <c r="AL42" i="8"/>
  <c r="AK42" i="8"/>
  <c r="AJ42" i="8"/>
  <c r="AI42" i="8"/>
  <c r="AH42" i="8"/>
  <c r="AG42" i="8"/>
  <c r="AF42" i="8"/>
  <c r="AB42" i="8"/>
  <c r="AA42" i="8"/>
  <c r="M42" i="8"/>
  <c r="L42" i="8"/>
  <c r="AO41" i="8"/>
  <c r="AN41" i="8"/>
  <c r="AM41" i="8"/>
  <c r="AL41" i="8"/>
  <c r="AK41" i="8"/>
  <c r="AJ41" i="8"/>
  <c r="AI41" i="8"/>
  <c r="AH41" i="8"/>
  <c r="AG41" i="8"/>
  <c r="AF41" i="8"/>
  <c r="AB41" i="8"/>
  <c r="AA41" i="8"/>
  <c r="M41" i="8"/>
  <c r="L41" i="8"/>
  <c r="AO40" i="8"/>
  <c r="AN40" i="8"/>
  <c r="AM40" i="8"/>
  <c r="AL40" i="8"/>
  <c r="AK40" i="8"/>
  <c r="AJ40" i="8"/>
  <c r="AI40" i="8"/>
  <c r="AH40" i="8"/>
  <c r="AG40" i="8"/>
  <c r="AF40" i="8"/>
  <c r="AB40" i="8"/>
  <c r="AA40" i="8"/>
  <c r="M40" i="8"/>
  <c r="L40" i="8"/>
  <c r="AO39" i="8"/>
  <c r="AN39" i="8"/>
  <c r="AM39" i="8"/>
  <c r="AL39" i="8"/>
  <c r="AK39" i="8"/>
  <c r="AJ39" i="8"/>
  <c r="AI39" i="8"/>
  <c r="AH39" i="8"/>
  <c r="AG39" i="8"/>
  <c r="AF39" i="8"/>
  <c r="AB39" i="8"/>
  <c r="AA39" i="8"/>
  <c r="M39" i="8"/>
  <c r="L39" i="8"/>
  <c r="Y32" i="8"/>
  <c r="W32" i="8"/>
  <c r="U32" i="8"/>
  <c r="S32" i="8"/>
  <c r="Q32" i="8"/>
  <c r="J32" i="8"/>
  <c r="H32" i="8"/>
  <c r="F32" i="8"/>
  <c r="D32" i="8"/>
  <c r="B32" i="8"/>
  <c r="AO31" i="8"/>
  <c r="AN31" i="8"/>
  <c r="AM31" i="8"/>
  <c r="AL31" i="8"/>
  <c r="AK31" i="8"/>
  <c r="AJ31" i="8"/>
  <c r="AI31" i="8"/>
  <c r="AH31" i="8"/>
  <c r="AG31" i="8"/>
  <c r="AF31" i="8"/>
  <c r="AO30" i="8"/>
  <c r="AN30" i="8"/>
  <c r="AM30" i="8"/>
  <c r="AL30" i="8"/>
  <c r="AK30" i="8"/>
  <c r="AJ30" i="8"/>
  <c r="AI30" i="8"/>
  <c r="AH30" i="8"/>
  <c r="AG30" i="8"/>
  <c r="AF30" i="8"/>
  <c r="AB30" i="8"/>
  <c r="AA30" i="8"/>
  <c r="M30" i="8"/>
  <c r="L30" i="8"/>
  <c r="AO29" i="8"/>
  <c r="AN29" i="8"/>
  <c r="AM29" i="8"/>
  <c r="AL29" i="8"/>
  <c r="AK29" i="8"/>
  <c r="AJ29" i="8"/>
  <c r="AI29" i="8"/>
  <c r="AH29" i="8"/>
  <c r="AG29" i="8"/>
  <c r="AF29" i="8"/>
  <c r="AB29" i="8"/>
  <c r="AA29" i="8"/>
  <c r="M29" i="8"/>
  <c r="L29" i="8"/>
  <c r="AO28" i="8"/>
  <c r="AN28" i="8"/>
  <c r="AM28" i="8"/>
  <c r="AL28" i="8"/>
  <c r="AK28" i="8"/>
  <c r="AJ28" i="8"/>
  <c r="AI28" i="8"/>
  <c r="AH28" i="8"/>
  <c r="AG28" i="8"/>
  <c r="AF28" i="8"/>
  <c r="AB28" i="8"/>
  <c r="AA28" i="8"/>
  <c r="M28" i="8"/>
  <c r="L28" i="8"/>
  <c r="AO27" i="8"/>
  <c r="AN27" i="8"/>
  <c r="AM27" i="8"/>
  <c r="AL27" i="8"/>
  <c r="AK27" i="8"/>
  <c r="AJ27" i="8"/>
  <c r="AI27" i="8"/>
  <c r="AH27" i="8"/>
  <c r="AG27" i="8"/>
  <c r="AF27" i="8"/>
  <c r="AB27" i="8"/>
  <c r="AA27" i="8"/>
  <c r="M27" i="8"/>
  <c r="L27" i="8"/>
  <c r="Y20" i="8"/>
  <c r="W20" i="8"/>
  <c r="U20" i="8"/>
  <c r="S20" i="8"/>
  <c r="Q20" i="8"/>
  <c r="J20" i="8"/>
  <c r="H20" i="8"/>
  <c r="F20" i="8"/>
  <c r="D20" i="8"/>
  <c r="B20" i="8"/>
  <c r="AO19" i="8"/>
  <c r="AN19" i="8"/>
  <c r="AM19" i="8"/>
  <c r="AL19" i="8"/>
  <c r="AK19" i="8"/>
  <c r="AJ19" i="8"/>
  <c r="AI19" i="8"/>
  <c r="AH19" i="8"/>
  <c r="AG19" i="8"/>
  <c r="AF19" i="8"/>
  <c r="AO18" i="8"/>
  <c r="AN18" i="8"/>
  <c r="AM18" i="8"/>
  <c r="AL18" i="8"/>
  <c r="AK18" i="8"/>
  <c r="AJ18" i="8"/>
  <c r="AI18" i="8"/>
  <c r="AH18" i="8"/>
  <c r="AG18" i="8"/>
  <c r="AF18" i="8"/>
  <c r="AB18" i="8"/>
  <c r="AA18" i="8"/>
  <c r="AO17" i="8"/>
  <c r="AN17" i="8"/>
  <c r="AM17" i="8"/>
  <c r="AL17" i="8"/>
  <c r="AK17" i="8"/>
  <c r="AJ17" i="8"/>
  <c r="AI17" i="8"/>
  <c r="AH17" i="8"/>
  <c r="AG17" i="8"/>
  <c r="AF17" i="8"/>
  <c r="AB17" i="8"/>
  <c r="AA17" i="8"/>
  <c r="AO16" i="8"/>
  <c r="AN16" i="8"/>
  <c r="AM16" i="8"/>
  <c r="AL16" i="8"/>
  <c r="AK16" i="8"/>
  <c r="AJ16" i="8"/>
  <c r="AI16" i="8"/>
  <c r="AH16" i="8"/>
  <c r="AG16" i="8"/>
  <c r="AF16" i="8"/>
  <c r="AB16" i="8"/>
  <c r="AA16" i="8"/>
  <c r="AO15" i="8"/>
  <c r="AN15" i="8"/>
  <c r="AM15" i="8"/>
  <c r="AL15" i="8"/>
  <c r="AK15" i="8"/>
  <c r="AJ15" i="8"/>
  <c r="AI15" i="8"/>
  <c r="AH15" i="8"/>
  <c r="AG15" i="8"/>
  <c r="AF15" i="8"/>
  <c r="AB15" i="8"/>
  <c r="AA15" i="8"/>
  <c r="Y44" i="7"/>
  <c r="W44" i="7"/>
  <c r="U44" i="7"/>
  <c r="S44" i="7"/>
  <c r="Q44" i="7"/>
  <c r="AB42" i="7"/>
  <c r="AA42" i="7"/>
  <c r="AB41" i="7"/>
  <c r="AA41" i="7"/>
  <c r="AC41" i="7" s="1"/>
  <c r="AB40" i="7"/>
  <c r="AA40" i="7"/>
  <c r="AB39" i="7"/>
  <c r="AQ39" i="7" s="1"/>
  <c r="AA39" i="7"/>
  <c r="AP39" i="7" s="1"/>
  <c r="Y32" i="7"/>
  <c r="W32" i="7"/>
  <c r="U32" i="7"/>
  <c r="S32" i="7"/>
  <c r="Q32" i="7"/>
  <c r="AB30" i="7"/>
  <c r="AQ30" i="7" s="1"/>
  <c r="AA30" i="7"/>
  <c r="AP30" i="7" s="1"/>
  <c r="AB29" i="7"/>
  <c r="AQ29" i="7" s="1"/>
  <c r="AA29" i="7"/>
  <c r="AB28" i="7"/>
  <c r="AQ28" i="7" s="1"/>
  <c r="AA28" i="7"/>
  <c r="AP28" i="7" s="1"/>
  <c r="AB27" i="7"/>
  <c r="AQ27" i="7" s="1"/>
  <c r="AA27" i="7"/>
  <c r="Y20" i="7"/>
  <c r="W20" i="7"/>
  <c r="U20" i="7"/>
  <c r="S20" i="7"/>
  <c r="Q20" i="7"/>
  <c r="AB18" i="7"/>
  <c r="AA18" i="7"/>
  <c r="AB17" i="7"/>
  <c r="AA17" i="7"/>
  <c r="AB16" i="7"/>
  <c r="AA16" i="7"/>
  <c r="AB15" i="7"/>
  <c r="AQ15" i="7" s="1"/>
  <c r="AA15" i="7"/>
  <c r="J44" i="7"/>
  <c r="H44" i="7"/>
  <c r="F44" i="7"/>
  <c r="D44" i="7"/>
  <c r="B44" i="7"/>
  <c r="AQ41" i="7"/>
  <c r="J32" i="7"/>
  <c r="H32" i="7"/>
  <c r="F32" i="7"/>
  <c r="D32" i="7"/>
  <c r="B32" i="7"/>
  <c r="J20" i="7"/>
  <c r="H20" i="7"/>
  <c r="F20" i="7"/>
  <c r="D20" i="7"/>
  <c r="B20" i="7"/>
  <c r="AQ30" i="11" l="1"/>
  <c r="AF44" i="9"/>
  <c r="AC15" i="7"/>
  <c r="AR15" i="7" s="1"/>
  <c r="AR15" i="16"/>
  <c r="AH20" i="7"/>
  <c r="AR42" i="17"/>
  <c r="AR17" i="17"/>
  <c r="AC41" i="4"/>
  <c r="AC40" i="11"/>
  <c r="AR15" i="17"/>
  <c r="AR40" i="16"/>
  <c r="AR41" i="16"/>
  <c r="AC29" i="9"/>
  <c r="AR29" i="16"/>
  <c r="AP15" i="14"/>
  <c r="AH32" i="11"/>
  <c r="AC40" i="6"/>
  <c r="AQ17" i="6"/>
  <c r="AF32" i="9"/>
  <c r="AC16" i="7"/>
  <c r="AR16" i="7" s="1"/>
  <c r="AR39" i="17"/>
  <c r="AR27" i="17"/>
  <c r="AR32" i="17"/>
  <c r="AR18" i="17"/>
  <c r="AR39" i="16"/>
  <c r="AL44" i="15"/>
  <c r="AH32" i="15"/>
  <c r="AC41" i="14"/>
  <c r="AL32" i="14"/>
  <c r="AC16" i="14"/>
  <c r="AC28" i="11"/>
  <c r="AJ44" i="6"/>
  <c r="AH32" i="6"/>
  <c r="AH44" i="12"/>
  <c r="AL32" i="12"/>
  <c r="AC16" i="12"/>
  <c r="AJ32" i="9"/>
  <c r="AH44" i="8"/>
  <c r="AF44" i="4"/>
  <c r="AN44" i="4"/>
  <c r="AC39" i="4"/>
  <c r="AJ20" i="4"/>
  <c r="AR20" i="17"/>
  <c r="AR42" i="16"/>
  <c r="AR44" i="16"/>
  <c r="AR30" i="16"/>
  <c r="AR18" i="16"/>
  <c r="AJ20" i="14"/>
  <c r="AL20" i="14"/>
  <c r="AJ32" i="11"/>
  <c r="AP29" i="11"/>
  <c r="AH20" i="12"/>
  <c r="AL20" i="8"/>
  <c r="AH44" i="7"/>
  <c r="AJ32" i="7"/>
  <c r="AL32" i="7"/>
  <c r="AN20" i="7"/>
  <c r="AC40" i="4"/>
  <c r="AC29" i="4"/>
  <c r="AF32" i="4"/>
  <c r="AC16" i="4"/>
  <c r="AL20" i="4"/>
  <c r="AR41" i="17"/>
  <c r="AR28" i="17"/>
  <c r="AR29" i="17"/>
  <c r="AR28" i="16"/>
  <c r="AR32" i="16"/>
  <c r="AR16" i="16"/>
  <c r="AC39" i="15"/>
  <c r="AC28" i="15"/>
  <c r="AQ15" i="15"/>
  <c r="AC16" i="15"/>
  <c r="AL20" i="15"/>
  <c r="AC40" i="14"/>
  <c r="AN44" i="14"/>
  <c r="AJ32" i="14"/>
  <c r="AC29" i="14"/>
  <c r="AQ41" i="11"/>
  <c r="AC39" i="11"/>
  <c r="AF32" i="11"/>
  <c r="AN32" i="11"/>
  <c r="AQ15" i="11"/>
  <c r="AF20" i="11"/>
  <c r="AN20" i="11"/>
  <c r="AL32" i="10"/>
  <c r="AF20" i="10"/>
  <c r="AN20" i="10"/>
  <c r="AC29" i="6"/>
  <c r="AN32" i="6"/>
  <c r="AQ27" i="12"/>
  <c r="AC28" i="12"/>
  <c r="AQ29" i="12"/>
  <c r="AP28" i="12"/>
  <c r="AL20" i="12"/>
  <c r="AP16" i="12"/>
  <c r="AQ17" i="12"/>
  <c r="AQ16" i="12"/>
  <c r="AC17" i="12"/>
  <c r="AN20" i="12"/>
  <c r="AP29" i="9"/>
  <c r="AH32" i="9"/>
  <c r="AC18" i="9"/>
  <c r="AJ20" i="9"/>
  <c r="AQ42" i="8"/>
  <c r="AC40" i="8"/>
  <c r="AC42" i="8"/>
  <c r="AJ44" i="8"/>
  <c r="AF44" i="7"/>
  <c r="AN44" i="7"/>
  <c r="AF32" i="7"/>
  <c r="AC30" i="7"/>
  <c r="AR30" i="7" s="1"/>
  <c r="AH32" i="7"/>
  <c r="AC29" i="7"/>
  <c r="AR29" i="7" s="1"/>
  <c r="AC32" i="7"/>
  <c r="AJ20" i="7"/>
  <c r="AJ44" i="4"/>
  <c r="AN32" i="4"/>
  <c r="AR44" i="17"/>
  <c r="AR20" i="16"/>
  <c r="AC18" i="14"/>
  <c r="AL44" i="11"/>
  <c r="AP40" i="11"/>
  <c r="AP30" i="11"/>
  <c r="AC29" i="11"/>
  <c r="AQ17" i="11"/>
  <c r="AQ39" i="10"/>
  <c r="AC39" i="10"/>
  <c r="AC41" i="10"/>
  <c r="AN44" i="10"/>
  <c r="AH20" i="10"/>
  <c r="AP16" i="6"/>
  <c r="AC39" i="12"/>
  <c r="AQ30" i="9"/>
  <c r="AQ18" i="9"/>
  <c r="AP27" i="7"/>
  <c r="AN32" i="7"/>
  <c r="AQ16" i="7"/>
  <c r="AL20" i="7"/>
  <c r="AC18" i="7"/>
  <c r="AR18" i="7" s="1"/>
  <c r="N32" i="14"/>
  <c r="N41" i="14"/>
  <c r="AP40" i="4"/>
  <c r="AH32" i="4"/>
  <c r="AP16" i="4"/>
  <c r="AH20" i="4"/>
  <c r="AC15" i="15"/>
  <c r="AQ28" i="14"/>
  <c r="AC28" i="14"/>
  <c r="AQ15" i="14"/>
  <c r="AC17" i="14"/>
  <c r="AF20" i="14"/>
  <c r="AN44" i="11"/>
  <c r="AQ27" i="11"/>
  <c r="AC27" i="11"/>
  <c r="AC17" i="11"/>
  <c r="AQ27" i="10"/>
  <c r="AC27" i="10"/>
  <c r="AC29" i="10"/>
  <c r="AF32" i="10"/>
  <c r="AN32" i="10"/>
  <c r="AP18" i="10"/>
  <c r="AC16" i="10"/>
  <c r="AQ39" i="6"/>
  <c r="AQ42" i="6"/>
  <c r="AC42" i="6"/>
  <c r="AQ27" i="6"/>
  <c r="AC28" i="6"/>
  <c r="AQ16" i="6"/>
  <c r="AC16" i="6"/>
  <c r="AC41" i="12"/>
  <c r="AN44" i="12"/>
  <c r="AC40" i="12"/>
  <c r="AJ44" i="12"/>
  <c r="AP29" i="12"/>
  <c r="AC30" i="12"/>
  <c r="AJ32" i="12"/>
  <c r="AP40" i="9"/>
  <c r="AC41" i="9"/>
  <c r="AN44" i="9"/>
  <c r="AQ40" i="9"/>
  <c r="AQ42" i="9"/>
  <c r="AC42" i="9"/>
  <c r="AJ44" i="9"/>
  <c r="AC28" i="8"/>
  <c r="AL32" i="8"/>
  <c r="AP40" i="7"/>
  <c r="AJ44" i="7"/>
  <c r="AQ40" i="7"/>
  <c r="AL44" i="7"/>
  <c r="AQ42" i="7"/>
  <c r="N42" i="4"/>
  <c r="N30" i="4"/>
  <c r="N42" i="15"/>
  <c r="N41" i="15"/>
  <c r="N27" i="15"/>
  <c r="N29" i="15"/>
  <c r="N17" i="15"/>
  <c r="N39" i="14"/>
  <c r="AJ44" i="14"/>
  <c r="N27" i="14"/>
  <c r="N29" i="14"/>
  <c r="N44" i="11"/>
  <c r="N42" i="11"/>
  <c r="N29" i="10"/>
  <c r="N17" i="10"/>
  <c r="N30" i="10"/>
  <c r="N29" i="6"/>
  <c r="N30" i="6"/>
  <c r="N17" i="6"/>
  <c r="N42" i="12"/>
  <c r="N39" i="12"/>
  <c r="N41" i="12"/>
  <c r="N27" i="9"/>
  <c r="N42" i="9"/>
  <c r="N29" i="8"/>
  <c r="N27" i="8"/>
  <c r="AP18" i="8"/>
  <c r="AF20" i="8"/>
  <c r="AN20" i="8"/>
  <c r="N30" i="8"/>
  <c r="AC41" i="8"/>
  <c r="AN44" i="8"/>
  <c r="AC15" i="9"/>
  <c r="AP16" i="9"/>
  <c r="AC17" i="9"/>
  <c r="N18" i="9"/>
  <c r="AC27" i="9"/>
  <c r="AL44" i="9"/>
  <c r="AC29" i="12"/>
  <c r="N30" i="12"/>
  <c r="AN32" i="12"/>
  <c r="AC39" i="6"/>
  <c r="AP40" i="6"/>
  <c r="AQ41" i="6"/>
  <c r="AL44" i="6"/>
  <c r="AQ15" i="10"/>
  <c r="AC28" i="10"/>
  <c r="AQ42" i="10"/>
  <c r="AH44" i="10"/>
  <c r="AQ18" i="11"/>
  <c r="AQ39" i="11"/>
  <c r="AP41" i="11"/>
  <c r="AC42" i="11"/>
  <c r="AJ44" i="11"/>
  <c r="AC30" i="14"/>
  <c r="AQ42" i="14"/>
  <c r="AH44" i="14"/>
  <c r="N18" i="15"/>
  <c r="AC29" i="15"/>
  <c r="AP30" i="15"/>
  <c r="AH44" i="15"/>
  <c r="AQ15" i="4"/>
  <c r="AQ17" i="4"/>
  <c r="AQ27" i="4"/>
  <c r="AQ29" i="4"/>
  <c r="AC30" i="4"/>
  <c r="AJ32" i="4"/>
  <c r="AC42" i="4"/>
  <c r="AC20" i="9"/>
  <c r="N30" i="9"/>
  <c r="AR30" i="9" s="1"/>
  <c r="AN32" i="9"/>
  <c r="AC39" i="9"/>
  <c r="AC15" i="6"/>
  <c r="AC18" i="6"/>
  <c r="AJ20" i="6"/>
  <c r="AN44" i="6"/>
  <c r="AL20" i="10"/>
  <c r="AC30" i="10"/>
  <c r="AJ32" i="10"/>
  <c r="N39" i="10"/>
  <c r="AR39" i="10" s="1"/>
  <c r="AC40" i="10"/>
  <c r="N41" i="10"/>
  <c r="AC42" i="10"/>
  <c r="AJ44" i="10"/>
  <c r="N15" i="11"/>
  <c r="AC16" i="11"/>
  <c r="N17" i="11"/>
  <c r="AC18" i="11"/>
  <c r="AJ20" i="11"/>
  <c r="AQ39" i="14"/>
  <c r="AH20" i="15"/>
  <c r="N39" i="15"/>
  <c r="AC15" i="4"/>
  <c r="AC17" i="4"/>
  <c r="N18" i="4"/>
  <c r="AC27" i="4"/>
  <c r="AL44" i="4"/>
  <c r="AP42" i="7"/>
  <c r="AJ32" i="6"/>
  <c r="AC17" i="10"/>
  <c r="N40" i="11"/>
  <c r="AC15" i="14"/>
  <c r="AN20" i="14"/>
  <c r="AP16" i="8"/>
  <c r="N41" i="8"/>
  <c r="AQ15" i="9"/>
  <c r="AC16" i="9"/>
  <c r="AQ27" i="9"/>
  <c r="AQ29" i="9"/>
  <c r="AQ28" i="12"/>
  <c r="N29" i="12"/>
  <c r="N15" i="6"/>
  <c r="AN20" i="6"/>
  <c r="AP41" i="6"/>
  <c r="AP17" i="10"/>
  <c r="N18" i="10"/>
  <c r="AC15" i="11"/>
  <c r="N18" i="11"/>
  <c r="AP28" i="11"/>
  <c r="AQ29" i="11"/>
  <c r="N39" i="11"/>
  <c r="AQ42" i="11"/>
  <c r="N30" i="14"/>
  <c r="N42" i="14"/>
  <c r="AP40" i="15"/>
  <c r="N44" i="15"/>
  <c r="N15" i="4"/>
  <c r="AC18" i="4"/>
  <c r="N27" i="4"/>
  <c r="AP29" i="4"/>
  <c r="AQ30" i="4"/>
  <c r="AQ40" i="4"/>
  <c r="N39" i="4"/>
  <c r="N15" i="15"/>
  <c r="N30" i="15"/>
  <c r="N18" i="14"/>
  <c r="N17" i="14"/>
  <c r="AL32" i="15"/>
  <c r="AP16" i="15"/>
  <c r="AP18" i="15"/>
  <c r="AP17" i="15"/>
  <c r="AC17" i="15"/>
  <c r="AF20" i="15"/>
  <c r="AN20" i="15"/>
  <c r="AP41" i="15"/>
  <c r="AQ42" i="15"/>
  <c r="AC44" i="15"/>
  <c r="AQ39" i="15"/>
  <c r="AC40" i="15"/>
  <c r="AC42" i="15"/>
  <c r="AJ44" i="15"/>
  <c r="AP29" i="15"/>
  <c r="AQ27" i="15"/>
  <c r="N40" i="14"/>
  <c r="N44" i="14"/>
  <c r="N41" i="11"/>
  <c r="N29" i="11"/>
  <c r="N30" i="11"/>
  <c r="N15" i="10"/>
  <c r="N42" i="10"/>
  <c r="N44" i="10"/>
  <c r="N27" i="10"/>
  <c r="N18" i="6"/>
  <c r="N20" i="6"/>
  <c r="N40" i="6"/>
  <c r="N41" i="6"/>
  <c r="N42" i="6"/>
  <c r="N44" i="6"/>
  <c r="N32" i="6"/>
  <c r="N27" i="6"/>
  <c r="N18" i="12"/>
  <c r="N20" i="12"/>
  <c r="N40" i="12"/>
  <c r="N44" i="12"/>
  <c r="N32" i="12"/>
  <c r="N15" i="9"/>
  <c r="N20" i="9"/>
  <c r="AR20" i="9" s="1"/>
  <c r="N17" i="9"/>
  <c r="N39" i="9"/>
  <c r="N28" i="9"/>
  <c r="N42" i="8"/>
  <c r="N44" i="8"/>
  <c r="N39" i="8"/>
  <c r="AC27" i="8"/>
  <c r="AJ32" i="8"/>
  <c r="AR41" i="7"/>
  <c r="AP41" i="7"/>
  <c r="AP29" i="7"/>
  <c r="N20" i="7"/>
  <c r="AF20" i="7"/>
  <c r="AQ16" i="4"/>
  <c r="AP18" i="4"/>
  <c r="AP17" i="4"/>
  <c r="AQ18" i="4"/>
  <c r="AF20" i="4"/>
  <c r="AN20" i="4"/>
  <c r="AP42" i="4"/>
  <c r="AP41" i="4"/>
  <c r="AQ42" i="4"/>
  <c r="AQ39" i="4"/>
  <c r="AQ41" i="4"/>
  <c r="AH44" i="4"/>
  <c r="AC44" i="4"/>
  <c r="AC28" i="4"/>
  <c r="AC32" i="4"/>
  <c r="AP28" i="4"/>
  <c r="AQ28" i="4"/>
  <c r="AP30" i="4"/>
  <c r="AL32" i="4"/>
  <c r="AQ17" i="15"/>
  <c r="AQ16" i="15"/>
  <c r="AC20" i="15"/>
  <c r="AQ18" i="15"/>
  <c r="AC18" i="15"/>
  <c r="AJ20" i="15"/>
  <c r="AQ41" i="15"/>
  <c r="AQ40" i="15"/>
  <c r="AC41" i="15"/>
  <c r="AN44" i="15"/>
  <c r="AC27" i="15"/>
  <c r="AP28" i="15"/>
  <c r="AQ29" i="15"/>
  <c r="AQ30" i="15"/>
  <c r="AF32" i="15"/>
  <c r="AN32" i="15"/>
  <c r="AQ28" i="15"/>
  <c r="AC32" i="15"/>
  <c r="AC30" i="15"/>
  <c r="AJ32" i="15"/>
  <c r="AP17" i="14"/>
  <c r="AP18" i="14"/>
  <c r="AP16" i="14"/>
  <c r="AQ17" i="14"/>
  <c r="AQ18" i="14"/>
  <c r="AQ16" i="14"/>
  <c r="AH20" i="14"/>
  <c r="AC20" i="14"/>
  <c r="AP41" i="14"/>
  <c r="AC44" i="14"/>
  <c r="AC39" i="14"/>
  <c r="AP40" i="14"/>
  <c r="AQ41" i="14"/>
  <c r="AC42" i="14"/>
  <c r="AL44" i="14"/>
  <c r="AQ27" i="14"/>
  <c r="AP29" i="14"/>
  <c r="AP30" i="14"/>
  <c r="AC27" i="14"/>
  <c r="AP28" i="14"/>
  <c r="AQ29" i="14"/>
  <c r="AQ30" i="14"/>
  <c r="AN32" i="14"/>
  <c r="AH32" i="14"/>
  <c r="AC32" i="14"/>
  <c r="AP16" i="11"/>
  <c r="AQ16" i="11"/>
  <c r="AH20" i="11"/>
  <c r="AC20" i="11"/>
  <c r="AP17" i="11"/>
  <c r="AP18" i="11"/>
  <c r="AL20" i="11"/>
  <c r="AC41" i="11"/>
  <c r="AH44" i="11"/>
  <c r="AC44" i="11"/>
  <c r="AQ28" i="11"/>
  <c r="AC32" i="11"/>
  <c r="AP27" i="11"/>
  <c r="AC30" i="11"/>
  <c r="AL32" i="11"/>
  <c r="AC15" i="10"/>
  <c r="AP16" i="10"/>
  <c r="AQ17" i="10"/>
  <c r="AQ18" i="10"/>
  <c r="AQ16" i="10"/>
  <c r="AC20" i="10"/>
  <c r="AC18" i="10"/>
  <c r="AJ20" i="10"/>
  <c r="AP41" i="10"/>
  <c r="AC44" i="10"/>
  <c r="AP40" i="10"/>
  <c r="AQ41" i="10"/>
  <c r="AQ40" i="10"/>
  <c r="AL44" i="10"/>
  <c r="AP28" i="10"/>
  <c r="AQ29" i="10"/>
  <c r="AQ30" i="10"/>
  <c r="AP29" i="10"/>
  <c r="AP30" i="10"/>
  <c r="AQ28" i="10"/>
  <c r="AH32" i="10"/>
  <c r="AC32" i="10"/>
  <c r="AP29" i="6"/>
  <c r="AQ30" i="6"/>
  <c r="AC32" i="6"/>
  <c r="AC27" i="6"/>
  <c r="AP28" i="6"/>
  <c r="AQ29" i="6"/>
  <c r="AC30" i="6"/>
  <c r="AQ28" i="6"/>
  <c r="AL32" i="6"/>
  <c r="AP39" i="6"/>
  <c r="AC41" i="6"/>
  <c r="AH44" i="6"/>
  <c r="AC44" i="6"/>
  <c r="AL20" i="6"/>
  <c r="AP18" i="6"/>
  <c r="AQ15" i="6"/>
  <c r="AP17" i="6"/>
  <c r="AC17" i="6"/>
  <c r="AH20" i="6"/>
  <c r="AC20" i="6"/>
  <c r="AC15" i="12"/>
  <c r="AQ18" i="12"/>
  <c r="AC20" i="12"/>
  <c r="AQ15" i="12"/>
  <c r="AP17" i="12"/>
  <c r="AC18" i="12"/>
  <c r="AJ20" i="12"/>
  <c r="AQ39" i="12"/>
  <c r="AP41" i="12"/>
  <c r="AQ42" i="12"/>
  <c r="AC44" i="12"/>
  <c r="AP40" i="12"/>
  <c r="AQ41" i="12"/>
  <c r="AC42" i="12"/>
  <c r="AL44" i="12"/>
  <c r="AC27" i="12"/>
  <c r="AP27" i="12"/>
  <c r="AQ30" i="12"/>
  <c r="AH32" i="12"/>
  <c r="AC32" i="12"/>
  <c r="N15" i="12"/>
  <c r="N17" i="12"/>
  <c r="AQ16" i="9"/>
  <c r="AP18" i="9"/>
  <c r="AL20" i="9"/>
  <c r="AP17" i="9"/>
  <c r="AF20" i="9"/>
  <c r="AN20" i="9"/>
  <c r="AP42" i="9"/>
  <c r="AP41" i="9"/>
  <c r="AQ39" i="9"/>
  <c r="AC40" i="9"/>
  <c r="AQ41" i="9"/>
  <c r="AH44" i="9"/>
  <c r="AC44" i="9"/>
  <c r="AC28" i="9"/>
  <c r="AC32" i="9"/>
  <c r="AQ28" i="9"/>
  <c r="AP30" i="9"/>
  <c r="AL32" i="9"/>
  <c r="AP17" i="8"/>
  <c r="AC17" i="8"/>
  <c r="AQ15" i="8"/>
  <c r="AC16" i="8"/>
  <c r="AH20" i="8"/>
  <c r="AQ39" i="8"/>
  <c r="AC39" i="8"/>
  <c r="AQ27" i="8"/>
  <c r="AQ29" i="8"/>
  <c r="AC30" i="8"/>
  <c r="AC29" i="8"/>
  <c r="AF32" i="8"/>
  <c r="AN32" i="8"/>
  <c r="AC15" i="8"/>
  <c r="AQ17" i="8"/>
  <c r="AQ18" i="8"/>
  <c r="AQ16" i="8"/>
  <c r="AC20" i="8"/>
  <c r="AC18" i="8"/>
  <c r="AJ20" i="8"/>
  <c r="AP41" i="8"/>
  <c r="AC44" i="8"/>
  <c r="AQ41" i="8"/>
  <c r="AP40" i="8"/>
  <c r="AQ40" i="8"/>
  <c r="AL44" i="8"/>
  <c r="AP29" i="8"/>
  <c r="AP30" i="8"/>
  <c r="AP28" i="8"/>
  <c r="AQ30" i="8"/>
  <c r="AQ28" i="8"/>
  <c r="AH32" i="8"/>
  <c r="AC32" i="8"/>
  <c r="N17" i="4"/>
  <c r="AP27" i="4"/>
  <c r="N29" i="4"/>
  <c r="AP39" i="4"/>
  <c r="N41" i="4"/>
  <c r="N16" i="4"/>
  <c r="N28" i="4"/>
  <c r="N40" i="4"/>
  <c r="N20" i="4"/>
  <c r="N32" i="4"/>
  <c r="N44" i="4"/>
  <c r="AP15" i="4"/>
  <c r="AP15" i="15"/>
  <c r="AP27" i="15"/>
  <c r="N16" i="15"/>
  <c r="N28" i="15"/>
  <c r="N40" i="15"/>
  <c r="AP42" i="15"/>
  <c r="AP39" i="15"/>
  <c r="AF44" i="15"/>
  <c r="N20" i="15"/>
  <c r="N32" i="15"/>
  <c r="AP27" i="14"/>
  <c r="AQ40" i="14"/>
  <c r="N16" i="14"/>
  <c r="N28" i="14"/>
  <c r="AP42" i="14"/>
  <c r="AP39" i="14"/>
  <c r="N15" i="14"/>
  <c r="AF32" i="14"/>
  <c r="AF44" i="14"/>
  <c r="N20" i="14"/>
  <c r="AP15" i="11"/>
  <c r="AP39" i="11"/>
  <c r="AQ40" i="11"/>
  <c r="N16" i="11"/>
  <c r="N28" i="11"/>
  <c r="AP42" i="11"/>
  <c r="N27" i="11"/>
  <c r="AF44" i="11"/>
  <c r="N20" i="11"/>
  <c r="N32" i="11"/>
  <c r="N16" i="10"/>
  <c r="N28" i="10"/>
  <c r="N40" i="10"/>
  <c r="AP42" i="10"/>
  <c r="AP15" i="10"/>
  <c r="AP27" i="10"/>
  <c r="AP39" i="10"/>
  <c r="AF44" i="10"/>
  <c r="N20" i="10"/>
  <c r="N32" i="10"/>
  <c r="AP15" i="6"/>
  <c r="AP27" i="6"/>
  <c r="AQ40" i="6"/>
  <c r="N16" i="6"/>
  <c r="N28" i="6"/>
  <c r="AP30" i="6"/>
  <c r="AP42" i="6"/>
  <c r="AQ18" i="6"/>
  <c r="AF20" i="6"/>
  <c r="AF32" i="6"/>
  <c r="N39" i="6"/>
  <c r="AF44" i="6"/>
  <c r="AP15" i="12"/>
  <c r="AP39" i="12"/>
  <c r="AQ40" i="12"/>
  <c r="N16" i="12"/>
  <c r="AP18" i="12"/>
  <c r="N28" i="12"/>
  <c r="AF20" i="12"/>
  <c r="N27" i="12"/>
  <c r="AF32" i="12"/>
  <c r="AF44" i="12"/>
  <c r="AP30" i="12"/>
  <c r="AP42" i="12"/>
  <c r="AQ17" i="9"/>
  <c r="AH20" i="9"/>
  <c r="AP28" i="9"/>
  <c r="AP15" i="9"/>
  <c r="AP27" i="9"/>
  <c r="N29" i="9"/>
  <c r="AP39" i="9"/>
  <c r="N41" i="9"/>
  <c r="N16" i="9"/>
  <c r="N40" i="9"/>
  <c r="N32" i="9"/>
  <c r="N44" i="9"/>
  <c r="AP27" i="8"/>
  <c r="AP39" i="8"/>
  <c r="N28" i="8"/>
  <c r="N40" i="8"/>
  <c r="AP42" i="8"/>
  <c r="AP15" i="8"/>
  <c r="AF44" i="8"/>
  <c r="N20" i="8"/>
  <c r="N32" i="8"/>
  <c r="AP15" i="7"/>
  <c r="AQ18" i="7"/>
  <c r="AP17" i="7"/>
  <c r="AQ17" i="7"/>
  <c r="N44" i="7"/>
  <c r="N32" i="7"/>
  <c r="AP16" i="7"/>
  <c r="AC17" i="7"/>
  <c r="AC20" i="7"/>
  <c r="AP18" i="7"/>
  <c r="AC44" i="7"/>
  <c r="AC39" i="7"/>
  <c r="AC40" i="7"/>
  <c r="AC42" i="7"/>
  <c r="AC27" i="7"/>
  <c r="AC28" i="7"/>
  <c r="AR29" i="9" l="1"/>
  <c r="AR16" i="10"/>
  <c r="AR42" i="4"/>
  <c r="AR16" i="12"/>
  <c r="AR40" i="8"/>
  <c r="AR41" i="4"/>
  <c r="AR40" i="6"/>
  <c r="AR40" i="11"/>
  <c r="AR39" i="6"/>
  <c r="AR39" i="4"/>
  <c r="AR41" i="14"/>
  <c r="AR16" i="14"/>
  <c r="AR28" i="11"/>
  <c r="AR15" i="11"/>
  <c r="AR40" i="10"/>
  <c r="AR41" i="10"/>
  <c r="AR42" i="10"/>
  <c r="AR42" i="8"/>
  <c r="AR16" i="9"/>
  <c r="AR44" i="11"/>
  <c r="AR41" i="11"/>
  <c r="AR16" i="11"/>
  <c r="AR28" i="10"/>
  <c r="AR18" i="9"/>
  <c r="AR32" i="15"/>
  <c r="AR39" i="11"/>
  <c r="AR30" i="11"/>
  <c r="AR29" i="11"/>
  <c r="AR32" i="11"/>
  <c r="AR17" i="11"/>
  <c r="AR15" i="10"/>
  <c r="AR29" i="4"/>
  <c r="AR15" i="4"/>
  <c r="AR40" i="4"/>
  <c r="AR28" i="4"/>
  <c r="AR16" i="4"/>
  <c r="AR28" i="15"/>
  <c r="AR28" i="14"/>
  <c r="AR30" i="14"/>
  <c r="AR20" i="14"/>
  <c r="AR27" i="11"/>
  <c r="AR20" i="11"/>
  <c r="AR29" i="10"/>
  <c r="AR27" i="10"/>
  <c r="AR17" i="10"/>
  <c r="AR16" i="6"/>
  <c r="AR41" i="12"/>
  <c r="AR39" i="12"/>
  <c r="AR29" i="12"/>
  <c r="AR15" i="12"/>
  <c r="AR42" i="9"/>
  <c r="AR15" i="9"/>
  <c r="AR32" i="7"/>
  <c r="AR39" i="14"/>
  <c r="AR29" i="6"/>
  <c r="AR17" i="6"/>
  <c r="AR44" i="4"/>
  <c r="AR32" i="4"/>
  <c r="AR39" i="15"/>
  <c r="AR27" i="15"/>
  <c r="AR16" i="15"/>
  <c r="AR15" i="15"/>
  <c r="AR40" i="14"/>
  <c r="AR29" i="14"/>
  <c r="AR18" i="14"/>
  <c r="AR15" i="14"/>
  <c r="AR42" i="11"/>
  <c r="AR28" i="6"/>
  <c r="AR18" i="6"/>
  <c r="AR40" i="12"/>
  <c r="AR28" i="12"/>
  <c r="AR17" i="12"/>
  <c r="AR41" i="9"/>
  <c r="AR39" i="9"/>
  <c r="AR17" i="9"/>
  <c r="AR27" i="8"/>
  <c r="AR20" i="15"/>
  <c r="AR32" i="10"/>
  <c r="AR42" i="6"/>
  <c r="AR30" i="6"/>
  <c r="AR32" i="12"/>
  <c r="AR30" i="12"/>
  <c r="AR27" i="9"/>
  <c r="AR28" i="9"/>
  <c r="AR41" i="8"/>
  <c r="AR18" i="8"/>
  <c r="AR32" i="14"/>
  <c r="AR42" i="12"/>
  <c r="AR15" i="8"/>
  <c r="AR20" i="7"/>
  <c r="AR32" i="6"/>
  <c r="AR15" i="6"/>
  <c r="AR20" i="4"/>
  <c r="AR17" i="4"/>
  <c r="AR18" i="4"/>
  <c r="AR44" i="15"/>
  <c r="AR29" i="15"/>
  <c r="AR18" i="15"/>
  <c r="AR17" i="14"/>
  <c r="AR18" i="11"/>
  <c r="AR30" i="10"/>
  <c r="AR18" i="10"/>
  <c r="AR27" i="6"/>
  <c r="AR27" i="12"/>
  <c r="AR32" i="9"/>
  <c r="AR28" i="8"/>
  <c r="AR17" i="8"/>
  <c r="AR44" i="7"/>
  <c r="AR30" i="4"/>
  <c r="AR41" i="15"/>
  <c r="AR42" i="15"/>
  <c r="AR30" i="15"/>
  <c r="AR17" i="15"/>
  <c r="AR42" i="14"/>
  <c r="AR27" i="14"/>
  <c r="AR44" i="14"/>
  <c r="AR44" i="10"/>
  <c r="AR41" i="6"/>
  <c r="AR20" i="6"/>
  <c r="AR20" i="12"/>
  <c r="AR18" i="12"/>
  <c r="AR44" i="8"/>
  <c r="AR39" i="8"/>
  <c r="AR29" i="8"/>
  <c r="AR30" i="8"/>
  <c r="AR42" i="7"/>
  <c r="AR27" i="7"/>
  <c r="AR28" i="7"/>
  <c r="AR39" i="7"/>
  <c r="AR40" i="7"/>
  <c r="AR27" i="4"/>
  <c r="AR40" i="15"/>
  <c r="AR44" i="6"/>
  <c r="AR44" i="12"/>
  <c r="AR17" i="7"/>
  <c r="AR20" i="10"/>
  <c r="AR40" i="9"/>
  <c r="AR44" i="9"/>
  <c r="AR16" i="8"/>
  <c r="AR20" i="8"/>
  <c r="AR32" i="8"/>
</calcChain>
</file>

<file path=xl/sharedStrings.xml><?xml version="1.0" encoding="utf-8"?>
<sst xmlns="http://schemas.openxmlformats.org/spreadsheetml/2006/main" count="3300" uniqueCount="40">
  <si>
    <t>Total</t>
  </si>
  <si>
    <t>Tipo de unidad económica empleadora</t>
  </si>
  <si>
    <t>Posición en la ocupación y condición de informalidad</t>
  </si>
  <si>
    <r>
      <t>Trabajadores subordinados y remunerados</t>
    </r>
    <r>
      <rPr>
        <b/>
        <vertAlign val="superscript"/>
        <sz val="8"/>
        <rFont val="Arial"/>
        <family val="2"/>
      </rPr>
      <t>1</t>
    </r>
  </si>
  <si>
    <t>Empleadores</t>
  </si>
  <si>
    <t>Trabajadores por cuenta propia</t>
  </si>
  <si>
    <r>
      <t>Trabajadores no remunerados</t>
    </r>
    <r>
      <rPr>
        <b/>
        <vertAlign val="superscript"/>
        <sz val="8"/>
        <rFont val="Arial"/>
        <family val="2"/>
      </rPr>
      <t>3</t>
    </r>
  </si>
  <si>
    <t>Subtotal por perspectiva de la unidad económica y/o laboral</t>
  </si>
  <si>
    <t>Asalariados</t>
  </si>
  <si>
    <r>
      <t>Con percepciones no salariales</t>
    </r>
    <r>
      <rPr>
        <b/>
        <vertAlign val="superscript"/>
        <sz val="8"/>
        <rFont val="Arial"/>
        <family val="2"/>
      </rPr>
      <t>2</t>
    </r>
  </si>
  <si>
    <t>Informal</t>
  </si>
  <si>
    <t>Formal</t>
  </si>
  <si>
    <t>Sector informal</t>
  </si>
  <si>
    <t>Trabajo doméstico remunerado</t>
  </si>
  <si>
    <r>
      <t>Empresas, Gobierno e Instituciones</t>
    </r>
    <r>
      <rPr>
        <b/>
        <vertAlign val="superscript"/>
        <sz val="8"/>
        <rFont val="Arial"/>
        <family val="2"/>
      </rPr>
      <t>4</t>
    </r>
  </si>
  <si>
    <t>Ámbito agropecuario</t>
  </si>
  <si>
    <t>Subtotal</t>
  </si>
  <si>
    <t>Indicador:</t>
  </si>
  <si>
    <t>Periodicidad:</t>
  </si>
  <si>
    <t>Trimestral</t>
  </si>
  <si>
    <t>Unidad de medida:</t>
  </si>
  <si>
    <t>Fuente:</t>
  </si>
  <si>
    <t>ENOE/INEGI</t>
  </si>
  <si>
    <t>Link:</t>
  </si>
  <si>
    <t>Año:</t>
  </si>
  <si>
    <t>Periodo:</t>
  </si>
  <si>
    <t>Última actualización:</t>
  </si>
  <si>
    <t xml:space="preserve">Múltiples. </t>
  </si>
  <si>
    <t>Población (personas)-Total</t>
  </si>
  <si>
    <t>Población (personas)-Hombre</t>
  </si>
  <si>
    <t>Población (personas)-Mujer</t>
  </si>
  <si>
    <t>Ingreso mensual Total (pesos corrientes)</t>
  </si>
  <si>
    <t>Ingreso mensual Total (pesos corrientes)-Hombre</t>
  </si>
  <si>
    <t>Ingreso mensual Total (pesos corrientes)-Mujer</t>
  </si>
  <si>
    <t>Ingreso Medio (pesos corrientes)</t>
  </si>
  <si>
    <t>Ingreso Medio (pesos corrientes)-Hombre</t>
  </si>
  <si>
    <t>Ingreso Medio (pesos corrientes)-Mujer</t>
  </si>
  <si>
    <t>Matriz Hussmanns, estado de Quintana Roo</t>
  </si>
  <si>
    <t>https://www.inegi.org.mx/programas/enoe/15ymas/#microdatos</t>
  </si>
  <si>
    <t>2023 T1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</si>
</sst>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8"/>
      <color rgb="FF000000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10205"/>
      <name val="Times"/>
      <family val="1"/>
    </font>
    <font>
      <b/>
      <sz val="8"/>
      <color theme="1"/>
      <name val="Calibri"/>
      <family val="2"/>
      <scheme val="minor"/>
    </font>
    <font>
      <b/>
      <sz val="10"/>
      <color rgb="FF000000"/>
      <name val="Arial"/>
    </font>
    <font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CE6F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Dashed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/>
      <right/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9">
    <xf numFmtId="0" fontId="0" fillId="0" borderId="0"/>
    <xf numFmtId="0" fontId="1" fillId="2" borderId="0"/>
    <xf numFmtId="0" fontId="3" fillId="2" borderId="0"/>
    <xf numFmtId="0" fontId="2" fillId="2" borderId="0" applyNumberFormat="0" applyFill="0" applyBorder="0" applyAlignment="0" applyProtection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</cellStyleXfs>
  <cellXfs count="47">
    <xf numFmtId="0" fontId="0" fillId="0" borderId="0" xfId="0"/>
    <xf numFmtId="3" fontId="6" fillId="0" borderId="19" xfId="3" applyNumberFormat="1" applyFont="1" applyFill="1" applyBorder="1" applyAlignment="1">
      <alignment horizontal="center" vertical="center"/>
    </xf>
    <xf numFmtId="3" fontId="8" fillId="0" borderId="19" xfId="3" applyNumberFormat="1" applyFont="1" applyFill="1" applyBorder="1" applyAlignment="1">
      <alignment horizontal="center" vertical="center"/>
    </xf>
    <xf numFmtId="0" fontId="4" fillId="2" borderId="18" xfId="2" applyFont="1" applyBorder="1" applyAlignment="1">
      <alignment vertical="center" wrapText="1"/>
    </xf>
    <xf numFmtId="0" fontId="4" fillId="2" borderId="20" xfId="2" applyFont="1" applyBorder="1" applyAlignment="1">
      <alignment vertical="center" wrapText="1"/>
    </xf>
    <xf numFmtId="0" fontId="4" fillId="3" borderId="16" xfId="2" applyFont="1" applyFill="1" applyBorder="1" applyAlignment="1">
      <alignment vertical="center" wrapText="1"/>
    </xf>
    <xf numFmtId="0" fontId="4" fillId="2" borderId="0" xfId="2" applyFont="1" applyAlignment="1">
      <alignment vertical="center" wrapText="1"/>
    </xf>
    <xf numFmtId="0" fontId="9" fillId="0" borderId="0" xfId="0" applyFont="1"/>
    <xf numFmtId="17" fontId="0" fillId="0" borderId="0" xfId="0" applyNumberFormat="1"/>
    <xf numFmtId="0" fontId="10" fillId="0" borderId="0" xfId="0" applyFont="1"/>
    <xf numFmtId="0" fontId="9" fillId="0" borderId="0" xfId="0" applyFont="1" applyAlignment="1">
      <alignment horizontal="left" vertical="center"/>
    </xf>
    <xf numFmtId="0" fontId="4" fillId="2" borderId="1" xfId="2" applyFont="1" applyBorder="1" applyAlignment="1">
      <alignment horizontal="center" vertical="center"/>
    </xf>
    <xf numFmtId="0" fontId="4" fillId="2" borderId="2" xfId="2" applyFont="1" applyBorder="1" applyAlignment="1">
      <alignment horizontal="center" vertical="center"/>
    </xf>
    <xf numFmtId="3" fontId="6" fillId="0" borderId="18" xfId="3" applyNumberFormat="1" applyFont="1" applyFill="1" applyBorder="1" applyAlignment="1">
      <alignment horizontal="center" vertical="center"/>
    </xf>
    <xf numFmtId="3" fontId="8" fillId="0" borderId="25" xfId="3" applyNumberFormat="1" applyFont="1" applyFill="1" applyBorder="1" applyAlignment="1">
      <alignment horizontal="center" vertical="center"/>
    </xf>
    <xf numFmtId="3" fontId="11" fillId="0" borderId="19" xfId="3" applyNumberFormat="1" applyFont="1" applyFill="1" applyBorder="1" applyAlignment="1">
      <alignment horizontal="center" vertical="center"/>
    </xf>
    <xf numFmtId="3" fontId="11" fillId="4" borderId="26" xfId="3" applyNumberFormat="1" applyFont="1" applyFill="1" applyBorder="1" applyAlignment="1">
      <alignment horizontal="center" vertical="center"/>
    </xf>
    <xf numFmtId="0" fontId="12" fillId="2" borderId="0" xfId="1" applyFont="1" applyAlignment="1">
      <alignment horizontal="left" vertical="center"/>
    </xf>
    <xf numFmtId="0" fontId="13" fillId="2" borderId="0" xfId="1" applyFont="1" applyAlignment="1">
      <alignment vertical="center"/>
    </xf>
    <xf numFmtId="0" fontId="13" fillId="2" borderId="0" xfId="1" applyFont="1" applyAlignment="1">
      <alignment horizontal="right" vertical="center"/>
    </xf>
    <xf numFmtId="17" fontId="13" fillId="2" borderId="0" xfId="1" applyNumberFormat="1" applyFont="1" applyAlignment="1">
      <alignment vertical="center"/>
    </xf>
    <xf numFmtId="3" fontId="8" fillId="0" borderId="28" xfId="3" applyNumberFormat="1" applyFont="1" applyFill="1" applyBorder="1" applyAlignment="1">
      <alignment horizontal="center" vertical="center"/>
    </xf>
    <xf numFmtId="3" fontId="7" fillId="3" borderId="26" xfId="2" applyNumberFormat="1" applyFont="1" applyFill="1" applyBorder="1" applyAlignment="1">
      <alignment horizontal="center" vertical="center"/>
    </xf>
    <xf numFmtId="3" fontId="7" fillId="3" borderId="29" xfId="2" applyNumberFormat="1" applyFont="1" applyFill="1" applyBorder="1" applyAlignment="1">
      <alignment horizontal="center" vertical="center"/>
    </xf>
    <xf numFmtId="164" fontId="6" fillId="3" borderId="20" xfId="3" applyNumberFormat="1" applyFont="1" applyFill="1" applyBorder="1" applyAlignment="1">
      <alignment horizontal="center" vertical="center"/>
    </xf>
    <xf numFmtId="164" fontId="6" fillId="3" borderId="21" xfId="3" applyNumberFormat="1" applyFont="1" applyFill="1" applyBorder="1" applyAlignment="1">
      <alignment horizontal="center" vertical="center"/>
    </xf>
    <xf numFmtId="0" fontId="4" fillId="3" borderId="5" xfId="2" applyFont="1" applyFill="1" applyBorder="1" applyAlignment="1">
      <alignment horizontal="center" vertical="center" wrapText="1"/>
    </xf>
    <xf numFmtId="0" fontId="4" fillId="3" borderId="11" xfId="2" applyFont="1" applyFill="1" applyBorder="1" applyAlignment="1">
      <alignment horizontal="center" vertical="center" wrapText="1"/>
    </xf>
    <xf numFmtId="0" fontId="4" fillId="3" borderId="22" xfId="2" applyFont="1" applyFill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/>
    </xf>
    <xf numFmtId="0" fontId="4" fillId="3" borderId="4" xfId="2" applyFont="1" applyFill="1" applyBorder="1" applyAlignment="1">
      <alignment horizontal="center" vertical="center"/>
    </xf>
    <xf numFmtId="0" fontId="4" fillId="2" borderId="6" xfId="2" applyFont="1" applyBorder="1" applyAlignment="1">
      <alignment horizontal="center" vertical="center" wrapText="1"/>
    </xf>
    <xf numFmtId="0" fontId="4" fillId="2" borderId="7" xfId="2" applyFont="1" applyBorder="1" applyAlignment="1">
      <alignment horizontal="center" vertical="center" wrapText="1"/>
    </xf>
    <xf numFmtId="0" fontId="4" fillId="2" borderId="8" xfId="2" applyFont="1" applyBorder="1" applyAlignment="1">
      <alignment horizontal="center" vertical="center" wrapText="1"/>
    </xf>
    <xf numFmtId="0" fontId="4" fillId="2" borderId="9" xfId="2" applyFont="1" applyBorder="1" applyAlignment="1">
      <alignment horizontal="center" vertical="center" wrapText="1"/>
    </xf>
    <xf numFmtId="0" fontId="4" fillId="2" borderId="10" xfId="2" applyFont="1" applyBorder="1" applyAlignment="1">
      <alignment horizontal="center" vertical="center" wrapText="1"/>
    </xf>
    <xf numFmtId="0" fontId="4" fillId="2" borderId="16" xfId="2" applyFont="1" applyBorder="1" applyAlignment="1">
      <alignment horizontal="center" vertical="center" wrapText="1"/>
    </xf>
    <xf numFmtId="0" fontId="4" fillId="2" borderId="17" xfId="2" applyFont="1" applyBorder="1" applyAlignment="1">
      <alignment horizontal="center" vertical="center" wrapText="1"/>
    </xf>
    <xf numFmtId="0" fontId="4" fillId="2" borderId="24" xfId="2" applyFont="1" applyBorder="1" applyAlignment="1">
      <alignment horizontal="center" vertical="center" wrapText="1"/>
    </xf>
    <xf numFmtId="0" fontId="4" fillId="2" borderId="23" xfId="2" applyFont="1" applyBorder="1" applyAlignment="1">
      <alignment horizontal="center" vertical="center" wrapText="1"/>
    </xf>
    <xf numFmtId="0" fontId="4" fillId="2" borderId="12" xfId="2" applyFont="1" applyBorder="1" applyAlignment="1">
      <alignment horizontal="center" vertical="center" wrapText="1"/>
    </xf>
    <xf numFmtId="0" fontId="4" fillId="2" borderId="13" xfId="2" applyFont="1" applyBorder="1" applyAlignment="1">
      <alignment horizontal="center" vertical="center" wrapText="1"/>
    </xf>
    <xf numFmtId="0" fontId="4" fillId="2" borderId="14" xfId="2" applyFont="1" applyBorder="1" applyAlignment="1">
      <alignment horizontal="center" vertical="center" wrapText="1"/>
    </xf>
    <xf numFmtId="0" fontId="4" fillId="2" borderId="15" xfId="2" applyFont="1" applyBorder="1" applyAlignment="1">
      <alignment horizontal="center" vertical="center" wrapText="1"/>
    </xf>
    <xf numFmtId="3" fontId="6" fillId="3" borderId="20" xfId="3" applyNumberFormat="1" applyFont="1" applyFill="1" applyBorder="1" applyAlignment="1">
      <alignment horizontal="center" vertical="center"/>
    </xf>
    <xf numFmtId="3" fontId="6" fillId="3" borderId="21" xfId="3" applyNumberFormat="1" applyFont="1" applyFill="1" applyBorder="1" applyAlignment="1">
      <alignment horizontal="center" vertical="center"/>
    </xf>
    <xf numFmtId="3" fontId="6" fillId="3" borderId="27" xfId="3" applyNumberFormat="1" applyFont="1" applyFill="1" applyBorder="1" applyAlignment="1">
      <alignment horizontal="center" vertical="center"/>
    </xf>
  </cellXfs>
  <cellStyles count="29">
    <cellStyle name="Hipervínculo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style1591736274908" xfId="4" xr:uid="{00000000-0005-0000-0000-000004000000}"/>
    <cellStyle name="style1591736274955" xfId="5" xr:uid="{00000000-0005-0000-0000-000005000000}"/>
    <cellStyle name="style1591736275068" xfId="6" xr:uid="{00000000-0005-0000-0000-000006000000}"/>
    <cellStyle name="style1591736275128" xfId="7" xr:uid="{00000000-0005-0000-0000-000007000000}"/>
    <cellStyle name="style1591736275248" xfId="8" xr:uid="{00000000-0005-0000-0000-000008000000}"/>
    <cellStyle name="style1591736275306" xfId="9" xr:uid="{00000000-0005-0000-0000-000009000000}"/>
    <cellStyle name="style1686673179800" xfId="10" xr:uid="{00000000-0005-0000-0000-00000A000000}"/>
    <cellStyle name="style1686673179848" xfId="12" xr:uid="{00000000-0005-0000-0000-00000B000000}"/>
    <cellStyle name="style1686673179942" xfId="13" xr:uid="{00000000-0005-0000-0000-00000C000000}"/>
    <cellStyle name="style1686673179990" xfId="15" xr:uid="{00000000-0005-0000-0000-00000D000000}"/>
    <cellStyle name="style1686673180085" xfId="17" xr:uid="{00000000-0005-0000-0000-00000E000000}"/>
    <cellStyle name="style1686673180133" xfId="18" xr:uid="{00000000-0005-0000-0000-00000F000000}"/>
    <cellStyle name="style1686673181445" xfId="11" xr:uid="{00000000-0005-0000-0000-000010000000}"/>
    <cellStyle name="style1686673181477" xfId="19" xr:uid="{00000000-0005-0000-0000-000011000000}"/>
    <cellStyle name="style1686673181948" xfId="14" xr:uid="{00000000-0005-0000-0000-000012000000}"/>
    <cellStyle name="style1686673182075" xfId="16" xr:uid="{00000000-0005-0000-0000-000013000000}"/>
    <cellStyle name="style1686842780048" xfId="20" xr:uid="{00000000-0005-0000-0000-000014000000}"/>
    <cellStyle name="style1686842780079" xfId="22" xr:uid="{00000000-0005-0000-0000-000015000000}"/>
    <cellStyle name="style1686842780161" xfId="23" xr:uid="{00000000-0005-0000-0000-000016000000}"/>
    <cellStyle name="style1686842780190" xfId="24" xr:uid="{00000000-0005-0000-0000-000017000000}"/>
    <cellStyle name="style1686842780268" xfId="26" xr:uid="{00000000-0005-0000-0000-000018000000}"/>
    <cellStyle name="style1686842780315" xfId="27" xr:uid="{00000000-0005-0000-0000-000019000000}"/>
    <cellStyle name="style1686842781622" xfId="21" xr:uid="{00000000-0005-0000-0000-00001A000000}"/>
    <cellStyle name="style1686842781654" xfId="28" xr:uid="{00000000-0005-0000-0000-00001B000000}"/>
    <cellStyle name="style1686842782132" xfId="25" xr:uid="{00000000-0005-0000-0000-00001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R44"/>
  <sheetViews>
    <sheetView tabSelected="1"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2023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6" t="s">
        <v>1</v>
      </c>
      <c r="B11" s="29" t="s">
        <v>2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26" t="s">
        <v>0</v>
      </c>
      <c r="P11" s="26" t="s">
        <v>1</v>
      </c>
      <c r="Q11" s="29" t="s">
        <v>2</v>
      </c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26" t="s">
        <v>0</v>
      </c>
      <c r="AE11" s="26" t="s">
        <v>1</v>
      </c>
      <c r="AF11" s="29" t="s">
        <v>2</v>
      </c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26" t="s">
        <v>0</v>
      </c>
    </row>
    <row r="12" spans="1:44" ht="15" customHeight="1" x14ac:dyDescent="0.25">
      <c r="A12" s="27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8"/>
      <c r="N12" s="27"/>
      <c r="P12" s="27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8"/>
      <c r="AC12" s="27"/>
      <c r="AE12" s="27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8"/>
      <c r="AR12" s="27"/>
    </row>
    <row r="13" spans="1:44" ht="15" customHeight="1" thickBot="1" x14ac:dyDescent="0.3">
      <c r="A13" s="27"/>
      <c r="B13" s="40" t="s">
        <v>8</v>
      </c>
      <c r="C13" s="41"/>
      <c r="D13" s="42" t="s">
        <v>9</v>
      </c>
      <c r="E13" s="43"/>
      <c r="F13" s="36"/>
      <c r="G13" s="37"/>
      <c r="H13" s="36"/>
      <c r="I13" s="37"/>
      <c r="J13" s="36"/>
      <c r="K13" s="37"/>
      <c r="L13" s="36"/>
      <c r="M13" s="39"/>
      <c r="N13" s="27"/>
      <c r="P13" s="27"/>
      <c r="Q13" s="40" t="s">
        <v>8</v>
      </c>
      <c r="R13" s="41"/>
      <c r="S13" s="42" t="s">
        <v>9</v>
      </c>
      <c r="T13" s="43"/>
      <c r="U13" s="36"/>
      <c r="V13" s="37"/>
      <c r="W13" s="36"/>
      <c r="X13" s="37"/>
      <c r="Y13" s="36"/>
      <c r="Z13" s="37"/>
      <c r="AA13" s="36"/>
      <c r="AB13" s="39"/>
      <c r="AC13" s="27"/>
      <c r="AE13" s="27"/>
      <c r="AF13" s="40" t="s">
        <v>8</v>
      </c>
      <c r="AG13" s="41"/>
      <c r="AH13" s="42" t="s">
        <v>9</v>
      </c>
      <c r="AI13" s="43"/>
      <c r="AJ13" s="36"/>
      <c r="AK13" s="37"/>
      <c r="AL13" s="36"/>
      <c r="AM13" s="37"/>
      <c r="AN13" s="36"/>
      <c r="AO13" s="37"/>
      <c r="AP13" s="36"/>
      <c r="AQ13" s="39"/>
      <c r="AR13" s="27"/>
    </row>
    <row r="14" spans="1:44" ht="15" customHeight="1" thickBot="1" x14ac:dyDescent="0.3">
      <c r="A14" s="28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8"/>
      <c r="P14" s="28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8"/>
      <c r="AE14" s="28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8"/>
    </row>
    <row r="15" spans="1:44" ht="15" customHeight="1" thickBot="1" x14ac:dyDescent="0.3">
      <c r="A15" s="3" t="s">
        <v>12</v>
      </c>
      <c r="B15" s="2">
        <v>9598870.0000000019</v>
      </c>
      <c r="C15" s="2"/>
      <c r="D15" s="2">
        <v>4143050.0000000009</v>
      </c>
      <c r="E15" s="2"/>
      <c r="F15" s="2">
        <v>662200</v>
      </c>
      <c r="G15" s="2"/>
      <c r="H15" s="2">
        <v>22815810</v>
      </c>
      <c r="I15" s="2"/>
      <c r="J15" s="2">
        <v>0</v>
      </c>
      <c r="K15" s="2"/>
      <c r="L15" s="1">
        <f>B15+D15+F15+H15+J15</f>
        <v>37219930</v>
      </c>
      <c r="M15" s="13">
        <f>C15+E15+G15+I15+K15</f>
        <v>0</v>
      </c>
      <c r="N15" s="14">
        <f>L15+M15</f>
        <v>37219930</v>
      </c>
      <c r="P15" s="3" t="s">
        <v>12</v>
      </c>
      <c r="Q15" s="2">
        <v>1914</v>
      </c>
      <c r="R15" s="2">
        <v>0</v>
      </c>
      <c r="S15" s="2">
        <v>1599</v>
      </c>
      <c r="T15" s="2">
        <v>0</v>
      </c>
      <c r="U15" s="2">
        <v>560</v>
      </c>
      <c r="V15" s="2">
        <v>0</v>
      </c>
      <c r="W15" s="2">
        <v>9776</v>
      </c>
      <c r="X15" s="2">
        <v>0</v>
      </c>
      <c r="Y15" s="2">
        <v>203</v>
      </c>
      <c r="Z15" s="2">
        <v>0</v>
      </c>
      <c r="AA15" s="1">
        <f>Q15+S15+U15+W15+Y15</f>
        <v>14052</v>
      </c>
      <c r="AB15" s="13">
        <f>R15+T15+V15+X15+Z15</f>
        <v>0</v>
      </c>
      <c r="AC15" s="14">
        <f>AA15+AB15</f>
        <v>14052</v>
      </c>
      <c r="AE15" s="3" t="s">
        <v>12</v>
      </c>
      <c r="AF15" s="2">
        <f>IFERROR(B15/Q15, "N.A.")</f>
        <v>5015.0835945663539</v>
      </c>
      <c r="AG15" s="2" t="str">
        <f t="shared" ref="AG15:AP19" si="0">IFERROR(C15/R15, "N.A.")</f>
        <v>N.A.</v>
      </c>
      <c r="AH15" s="2">
        <f t="shared" si="0"/>
        <v>2591.0256410256416</v>
      </c>
      <c r="AI15" s="2" t="str">
        <f t="shared" si="0"/>
        <v>N.A.</v>
      </c>
      <c r="AJ15" s="2">
        <f t="shared" si="0"/>
        <v>1182.5</v>
      </c>
      <c r="AK15" s="2" t="str">
        <f t="shared" si="0"/>
        <v>N.A.</v>
      </c>
      <c r="AL15" s="2">
        <f t="shared" si="0"/>
        <v>2333.8594517184943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2648.7282949046398</v>
      </c>
      <c r="AQ15" s="13" t="str">
        <f t="shared" ref="AQ15" si="1">IFERROR(M15/AB15, "N.A.")</f>
        <v>N.A.</v>
      </c>
      <c r="AR15" s="14">
        <f t="shared" ref="AR15" si="2">IFERROR(N15/AC15, "N.A.")</f>
        <v>2648.7282949046398</v>
      </c>
    </row>
    <row r="16" spans="1:44" ht="15" customHeight="1" thickBot="1" x14ac:dyDescent="0.3">
      <c r="A16" s="3" t="s">
        <v>13</v>
      </c>
      <c r="B16" s="2">
        <v>12225319.999999998</v>
      </c>
      <c r="C16" s="2"/>
      <c r="D16" s="2">
        <v>2185260</v>
      </c>
      <c r="E16" s="2"/>
      <c r="F16" s="2"/>
      <c r="G16" s="2"/>
      <c r="H16" s="2"/>
      <c r="I16" s="2"/>
      <c r="J16" s="2"/>
      <c r="K16" s="2"/>
      <c r="L16" s="1">
        <f t="shared" ref="L16:L18" si="3">B16+D16+F16+H16+J16</f>
        <v>14410579.999999998</v>
      </c>
      <c r="M16" s="13">
        <f t="shared" ref="M16:M18" si="4">C16+E16+G16+I16+K16</f>
        <v>0</v>
      </c>
      <c r="N16" s="14">
        <f t="shared" ref="N16:N18" si="5">L16+M16</f>
        <v>14410579.999999998</v>
      </c>
      <c r="P16" s="3" t="s">
        <v>13</v>
      </c>
      <c r="Q16" s="2">
        <v>2679</v>
      </c>
      <c r="R16" s="2">
        <v>0</v>
      </c>
      <c r="S16" s="2">
        <v>484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A18" si="6">Q16+S16+U16+W16+Y16</f>
        <v>3163</v>
      </c>
      <c r="AB16" s="13">
        <f t="shared" ref="AB16:AB18" si="7">R16+T16+V16+X16+Z16</f>
        <v>0</v>
      </c>
      <c r="AC16" s="14">
        <f t="shared" ref="AC16:AC18" si="8">AA16+AB16</f>
        <v>3163</v>
      </c>
      <c r="AE16" s="3" t="s">
        <v>13</v>
      </c>
      <c r="AF16" s="2">
        <f t="shared" ref="AF16:AF19" si="9">IFERROR(B16/Q16, "N.A.")</f>
        <v>4563.3893243747661</v>
      </c>
      <c r="AG16" s="2" t="str">
        <f t="shared" si="0"/>
        <v>N.A.</v>
      </c>
      <c r="AH16" s="2">
        <f t="shared" si="0"/>
        <v>4515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ref="AP16:AP18" si="10">IFERROR(L16/AA16, "N.A.")</f>
        <v>4555.9848245336698</v>
      </c>
      <c r="AQ16" s="13" t="str">
        <f t="shared" ref="AQ16:AQ18" si="11">IFERROR(M16/AB16, "N.A.")</f>
        <v>N.A.</v>
      </c>
      <c r="AR16" s="14">
        <f t="shared" ref="AR16:AR18" si="12">IFERROR(N16/AC16, "N.A.")</f>
        <v>4555.9848245336698</v>
      </c>
    </row>
    <row r="17" spans="1:44" ht="15" customHeight="1" thickBot="1" x14ac:dyDescent="0.3">
      <c r="A17" s="3" t="s">
        <v>14</v>
      </c>
      <c r="B17" s="2">
        <v>53129130.000000007</v>
      </c>
      <c r="C17" s="2">
        <v>118490299.99999996</v>
      </c>
      <c r="D17" s="2">
        <v>30608059.999999993</v>
      </c>
      <c r="E17" s="2">
        <v>6334399.9999999991</v>
      </c>
      <c r="F17" s="2"/>
      <c r="G17" s="2">
        <v>28430400</v>
      </c>
      <c r="H17" s="2"/>
      <c r="I17" s="2">
        <v>4790000</v>
      </c>
      <c r="J17" s="2">
        <v>0</v>
      </c>
      <c r="K17" s="2"/>
      <c r="L17" s="1">
        <f t="shared" si="3"/>
        <v>83737190</v>
      </c>
      <c r="M17" s="13">
        <f t="shared" si="4"/>
        <v>158045099.99999994</v>
      </c>
      <c r="N17" s="14">
        <f t="shared" si="5"/>
        <v>241782289.99999994</v>
      </c>
      <c r="P17" s="3" t="s">
        <v>14</v>
      </c>
      <c r="Q17" s="2">
        <v>8509</v>
      </c>
      <c r="R17" s="2">
        <v>28437</v>
      </c>
      <c r="S17" s="2">
        <v>6245</v>
      </c>
      <c r="T17" s="2">
        <v>635</v>
      </c>
      <c r="U17" s="2">
        <v>0</v>
      </c>
      <c r="V17" s="2">
        <v>2414</v>
      </c>
      <c r="W17" s="2">
        <v>0</v>
      </c>
      <c r="X17" s="2">
        <v>2219</v>
      </c>
      <c r="Y17" s="2">
        <v>2074</v>
      </c>
      <c r="Z17" s="2">
        <v>0</v>
      </c>
      <c r="AA17" s="1">
        <f t="shared" si="6"/>
        <v>16828</v>
      </c>
      <c r="AB17" s="13">
        <f t="shared" si="7"/>
        <v>33705</v>
      </c>
      <c r="AC17" s="14">
        <f t="shared" si="8"/>
        <v>50533</v>
      </c>
      <c r="AE17" s="3" t="s">
        <v>14</v>
      </c>
      <c r="AF17" s="2">
        <f t="shared" si="9"/>
        <v>6243.8747208837713</v>
      </c>
      <c r="AG17" s="2">
        <f t="shared" si="0"/>
        <v>4166.7651299363488</v>
      </c>
      <c r="AH17" s="2">
        <f t="shared" si="0"/>
        <v>4901.2105684547623</v>
      </c>
      <c r="AI17" s="2">
        <f t="shared" si="0"/>
        <v>9975.43307086614</v>
      </c>
      <c r="AJ17" s="2" t="str">
        <f t="shared" si="0"/>
        <v>N.A.</v>
      </c>
      <c r="AK17" s="2">
        <f t="shared" si="0"/>
        <v>11777.299088649545</v>
      </c>
      <c r="AL17" s="2" t="str">
        <f t="shared" si="0"/>
        <v>N.A.</v>
      </c>
      <c r="AM17" s="2">
        <f t="shared" si="0"/>
        <v>2158.6300135196034</v>
      </c>
      <c r="AN17" s="2">
        <f t="shared" si="0"/>
        <v>0</v>
      </c>
      <c r="AO17" s="2" t="str">
        <f t="shared" si="0"/>
        <v>N.A.</v>
      </c>
      <c r="AP17" s="15">
        <f t="shared" si="10"/>
        <v>4976.0631091038749</v>
      </c>
      <c r="AQ17" s="13">
        <f t="shared" si="11"/>
        <v>4689.0698709390281</v>
      </c>
      <c r="AR17" s="14">
        <f t="shared" si="12"/>
        <v>4784.6415213820655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3"/>
        <v>0</v>
      </c>
      <c r="M18" s="13">
        <f t="shared" si="4"/>
        <v>0</v>
      </c>
      <c r="N18" s="14">
        <f t="shared" si="5"/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6"/>
        <v>0</v>
      </c>
      <c r="AB18" s="13">
        <f t="shared" si="7"/>
        <v>0</v>
      </c>
      <c r="AC18" s="21">
        <f t="shared" si="8"/>
        <v>0</v>
      </c>
      <c r="AE18" s="3" t="s">
        <v>15</v>
      </c>
      <c r="AF18" s="2" t="str">
        <f t="shared" si="9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10"/>
        <v>N.A.</v>
      </c>
      <c r="AQ18" s="13" t="str">
        <f t="shared" si="11"/>
        <v>N.A.</v>
      </c>
      <c r="AR18" s="14" t="str">
        <f t="shared" si="12"/>
        <v>N.A.</v>
      </c>
    </row>
    <row r="19" spans="1:44" ht="15" customHeight="1" thickBot="1" x14ac:dyDescent="0.3">
      <c r="A19" s="4" t="s">
        <v>16</v>
      </c>
      <c r="B19" s="2">
        <v>74953319.999999985</v>
      </c>
      <c r="C19" s="2">
        <v>118490299.99999996</v>
      </c>
      <c r="D19" s="2">
        <v>36936369.999999993</v>
      </c>
      <c r="E19" s="2">
        <v>6334399.9999999991</v>
      </c>
      <c r="F19" s="2">
        <v>662200</v>
      </c>
      <c r="G19" s="2">
        <v>28430400</v>
      </c>
      <c r="H19" s="2">
        <v>22815810</v>
      </c>
      <c r="I19" s="2">
        <v>4790000</v>
      </c>
      <c r="J19" s="2">
        <v>0</v>
      </c>
      <c r="K19" s="2"/>
      <c r="L19" s="1">
        <f t="shared" ref="L19" si="13">B19+D19+F19+H19+J19</f>
        <v>135367699.99999997</v>
      </c>
      <c r="M19" s="13">
        <f t="shared" ref="M19" si="14">C19+E19+G19+I19+K19</f>
        <v>158045099.99999994</v>
      </c>
      <c r="N19" s="21">
        <f t="shared" ref="N19" si="15">L19+M19</f>
        <v>293412799.99999988</v>
      </c>
      <c r="P19" s="4" t="s">
        <v>16</v>
      </c>
      <c r="Q19" s="2">
        <v>13102</v>
      </c>
      <c r="R19" s="2">
        <v>28437</v>
      </c>
      <c r="S19" s="2">
        <v>8328</v>
      </c>
      <c r="T19" s="2">
        <v>635</v>
      </c>
      <c r="U19" s="2">
        <v>560</v>
      </c>
      <c r="V19" s="2">
        <v>2414</v>
      </c>
      <c r="W19" s="2">
        <v>9776</v>
      </c>
      <c r="X19" s="2">
        <v>2219</v>
      </c>
      <c r="Y19" s="2">
        <v>2277</v>
      </c>
      <c r="Z19" s="2">
        <v>0</v>
      </c>
      <c r="AA19" s="1">
        <f t="shared" ref="AA19" si="16">Q19+S19+U19+W19+Y19</f>
        <v>34043</v>
      </c>
      <c r="AB19" s="13">
        <f t="shared" ref="AB19" si="17">R19+T19+V19+X19+Z19</f>
        <v>33705</v>
      </c>
      <c r="AC19" s="14">
        <f t="shared" ref="AC19" si="18">AA19+AB19</f>
        <v>67748</v>
      </c>
      <c r="AE19" s="4" t="s">
        <v>16</v>
      </c>
      <c r="AF19" s="2">
        <f t="shared" si="9"/>
        <v>5720.7540833460525</v>
      </c>
      <c r="AG19" s="2">
        <f t="shared" si="0"/>
        <v>4166.7651299363488</v>
      </c>
      <c r="AH19" s="2">
        <f t="shared" si="0"/>
        <v>4435.2029298751195</v>
      </c>
      <c r="AI19" s="2">
        <f t="shared" si="0"/>
        <v>9975.43307086614</v>
      </c>
      <c r="AJ19" s="2">
        <f t="shared" si="0"/>
        <v>1182.5</v>
      </c>
      <c r="AK19" s="2">
        <f t="shared" si="0"/>
        <v>11777.299088649545</v>
      </c>
      <c r="AL19" s="2">
        <f t="shared" si="0"/>
        <v>2333.8594517184943</v>
      </c>
      <c r="AM19" s="2">
        <f t="shared" si="0"/>
        <v>2158.6300135196034</v>
      </c>
      <c r="AN19" s="2">
        <f t="shared" si="0"/>
        <v>0</v>
      </c>
      <c r="AO19" s="2" t="str">
        <f t="shared" si="0"/>
        <v>N.A.</v>
      </c>
      <c r="AP19" s="15">
        <f t="shared" ref="AP19" si="19">IFERROR(L19/AA19, "N.A.")</f>
        <v>3976.3739975912808</v>
      </c>
      <c r="AQ19" s="13">
        <f t="shared" ref="AQ19" si="20">IFERROR(M19/AB19, "N.A.")</f>
        <v>4689.0698709390281</v>
      </c>
      <c r="AR19" s="14">
        <f t="shared" ref="AR19" si="21">IFERROR(N19/AC19, "N.A.")</f>
        <v>4330.9440869103128</v>
      </c>
    </row>
    <row r="20" spans="1:44" ht="15" customHeight="1" thickBot="1" x14ac:dyDescent="0.3">
      <c r="A20" s="5" t="s">
        <v>0</v>
      </c>
      <c r="B20" s="44">
        <f>B19+C19</f>
        <v>193443619.99999994</v>
      </c>
      <c r="C20" s="45"/>
      <c r="D20" s="44">
        <f>D19+E19</f>
        <v>43270769.999999993</v>
      </c>
      <c r="E20" s="45"/>
      <c r="F20" s="44">
        <f>F19+G19</f>
        <v>29092600</v>
      </c>
      <c r="G20" s="45"/>
      <c r="H20" s="44">
        <f>H19+I19</f>
        <v>27605810</v>
      </c>
      <c r="I20" s="45"/>
      <c r="J20" s="44">
        <f>J19+K19</f>
        <v>0</v>
      </c>
      <c r="K20" s="45"/>
      <c r="L20" s="44">
        <f>L19+M19</f>
        <v>293412799.99999988</v>
      </c>
      <c r="M20" s="46"/>
      <c r="N20" s="22">
        <f>B20+D20+F20+H20+J20</f>
        <v>293412799.99999994</v>
      </c>
      <c r="P20" s="5" t="s">
        <v>0</v>
      </c>
      <c r="Q20" s="44">
        <f>Q19+R19</f>
        <v>41539</v>
      </c>
      <c r="R20" s="45"/>
      <c r="S20" s="44">
        <f>S19+T19</f>
        <v>8963</v>
      </c>
      <c r="T20" s="45"/>
      <c r="U20" s="44">
        <f>U19+V19</f>
        <v>2974</v>
      </c>
      <c r="V20" s="45"/>
      <c r="W20" s="44">
        <f>W19+X19</f>
        <v>11995</v>
      </c>
      <c r="X20" s="45"/>
      <c r="Y20" s="44">
        <f>Y19+Z19</f>
        <v>2277</v>
      </c>
      <c r="Z20" s="45"/>
      <c r="AA20" s="44">
        <f>AA19+AB19</f>
        <v>67748</v>
      </c>
      <c r="AB20" s="45"/>
      <c r="AC20" s="23">
        <f>Q20+S20+U20+W20+Y20</f>
        <v>67748</v>
      </c>
      <c r="AE20" s="5" t="s">
        <v>0</v>
      </c>
      <c r="AF20" s="24">
        <f>IFERROR(B20/Q20,"N.A.")</f>
        <v>4656.9156696116888</v>
      </c>
      <c r="AG20" s="25"/>
      <c r="AH20" s="24">
        <f>IFERROR(D20/S20,"N.A.")</f>
        <v>4827.710587972776</v>
      </c>
      <c r="AI20" s="25"/>
      <c r="AJ20" s="24">
        <f>IFERROR(F20/U20,"N.A.")</f>
        <v>9782.3133826496305</v>
      </c>
      <c r="AK20" s="25"/>
      <c r="AL20" s="24">
        <f>IFERROR(H20/W20,"N.A.")</f>
        <v>2301.443101292205</v>
      </c>
      <c r="AM20" s="25"/>
      <c r="AN20" s="24">
        <f>IFERROR(J20/Y20,"N.A.")</f>
        <v>0</v>
      </c>
      <c r="AO20" s="25"/>
      <c r="AP20" s="24">
        <f>IFERROR(L20/AA20,"N.A.")</f>
        <v>4330.9440869103128</v>
      </c>
      <c r="AQ20" s="25"/>
      <c r="AR20" s="16">
        <f>IFERROR(N20/AC20, "N.A.")</f>
        <v>4330.9440869103137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6" t="s">
        <v>1</v>
      </c>
      <c r="B23" s="29" t="s">
        <v>2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26" t="s">
        <v>0</v>
      </c>
      <c r="P23" s="26" t="s">
        <v>1</v>
      </c>
      <c r="Q23" s="29" t="s">
        <v>2</v>
      </c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26" t="s">
        <v>0</v>
      </c>
      <c r="AE23" s="26" t="s">
        <v>1</v>
      </c>
      <c r="AF23" s="29" t="s">
        <v>2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26" t="s">
        <v>0</v>
      </c>
    </row>
    <row r="24" spans="1:44" ht="15" customHeight="1" x14ac:dyDescent="0.25">
      <c r="A24" s="27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8"/>
      <c r="N24" s="27"/>
      <c r="P24" s="27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8"/>
      <c r="AC24" s="27"/>
      <c r="AE24" s="27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8"/>
      <c r="AR24" s="27"/>
    </row>
    <row r="25" spans="1:44" ht="15" customHeight="1" thickBot="1" x14ac:dyDescent="0.3">
      <c r="A25" s="27"/>
      <c r="B25" s="40" t="s">
        <v>8</v>
      </c>
      <c r="C25" s="41"/>
      <c r="D25" s="42" t="s">
        <v>9</v>
      </c>
      <c r="E25" s="43"/>
      <c r="F25" s="36"/>
      <c r="G25" s="37"/>
      <c r="H25" s="36"/>
      <c r="I25" s="37"/>
      <c r="J25" s="36"/>
      <c r="K25" s="37"/>
      <c r="L25" s="36"/>
      <c r="M25" s="39"/>
      <c r="N25" s="27"/>
      <c r="P25" s="27"/>
      <c r="Q25" s="40" t="s">
        <v>8</v>
      </c>
      <c r="R25" s="41"/>
      <c r="S25" s="42" t="s">
        <v>9</v>
      </c>
      <c r="T25" s="43"/>
      <c r="U25" s="36"/>
      <c r="V25" s="37"/>
      <c r="W25" s="36"/>
      <c r="X25" s="37"/>
      <c r="Y25" s="36"/>
      <c r="Z25" s="37"/>
      <c r="AA25" s="36"/>
      <c r="AB25" s="39"/>
      <c r="AC25" s="27"/>
      <c r="AE25" s="27"/>
      <c r="AF25" s="40" t="s">
        <v>8</v>
      </c>
      <c r="AG25" s="41"/>
      <c r="AH25" s="42" t="s">
        <v>9</v>
      </c>
      <c r="AI25" s="43"/>
      <c r="AJ25" s="36"/>
      <c r="AK25" s="37"/>
      <c r="AL25" s="36"/>
      <c r="AM25" s="37"/>
      <c r="AN25" s="36"/>
      <c r="AO25" s="37"/>
      <c r="AP25" s="36"/>
      <c r="AQ25" s="39"/>
      <c r="AR25" s="27"/>
    </row>
    <row r="26" spans="1:44" ht="15" customHeight="1" thickBot="1" x14ac:dyDescent="0.3">
      <c r="A26" s="28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8"/>
      <c r="P26" s="28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8"/>
      <c r="AE26" s="28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8"/>
    </row>
    <row r="27" spans="1:44" ht="15" customHeight="1" thickBot="1" x14ac:dyDescent="0.3">
      <c r="A27" s="3" t="s">
        <v>12</v>
      </c>
      <c r="B27" s="2">
        <v>7139269.9999999991</v>
      </c>
      <c r="C27" s="2"/>
      <c r="D27" s="2">
        <v>4143050.0000000005</v>
      </c>
      <c r="E27" s="2"/>
      <c r="F27" s="2">
        <v>0</v>
      </c>
      <c r="G27" s="2"/>
      <c r="H27" s="2">
        <v>15926500.000000004</v>
      </c>
      <c r="I27" s="2"/>
      <c r="J27" s="2">
        <v>0</v>
      </c>
      <c r="K27" s="2"/>
      <c r="L27" s="1">
        <f>B27+D27+F27+H27+J27</f>
        <v>27208820.000000004</v>
      </c>
      <c r="M27" s="13">
        <f>C27+E27+G27+I27+K27</f>
        <v>0</v>
      </c>
      <c r="N27" s="14">
        <f>L27+M27</f>
        <v>27208820.000000004</v>
      </c>
      <c r="P27" s="3" t="s">
        <v>12</v>
      </c>
      <c r="Q27" s="2">
        <v>1456</v>
      </c>
      <c r="R27" s="2">
        <v>0</v>
      </c>
      <c r="S27" s="2">
        <v>1395</v>
      </c>
      <c r="T27" s="2">
        <v>0</v>
      </c>
      <c r="U27" s="2">
        <v>203</v>
      </c>
      <c r="V27" s="2">
        <v>0</v>
      </c>
      <c r="W27" s="2">
        <v>4514</v>
      </c>
      <c r="X27" s="2">
        <v>0</v>
      </c>
      <c r="Y27" s="2">
        <v>203</v>
      </c>
      <c r="Z27" s="2">
        <v>0</v>
      </c>
      <c r="AA27" s="1">
        <f>Q27+S27+U27+W27+Y27</f>
        <v>7771</v>
      </c>
      <c r="AB27" s="13">
        <f>R27+T27+V27+X27+Z27</f>
        <v>0</v>
      </c>
      <c r="AC27" s="14">
        <f>AA27+AB27</f>
        <v>7771</v>
      </c>
      <c r="AE27" s="3" t="s">
        <v>12</v>
      </c>
      <c r="AF27" s="2">
        <f>IFERROR(B27/Q27, "N.A.")</f>
        <v>4903.3447802197798</v>
      </c>
      <c r="AG27" s="2" t="str">
        <f t="shared" ref="AG27:AG31" si="22">IFERROR(C27/R27, "N.A.")</f>
        <v>N.A.</v>
      </c>
      <c r="AH27" s="2">
        <f t="shared" ref="AH27:AH31" si="23">IFERROR(D27/S27, "N.A.")</f>
        <v>2969.9283154121867</v>
      </c>
      <c r="AI27" s="2" t="str">
        <f t="shared" ref="AI27:AI31" si="24">IFERROR(E27/T27, "N.A.")</f>
        <v>N.A.</v>
      </c>
      <c r="AJ27" s="2">
        <f t="shared" ref="AJ27:AJ31" si="25">IFERROR(F27/U27, "N.A.")</f>
        <v>0</v>
      </c>
      <c r="AK27" s="2" t="str">
        <f t="shared" ref="AK27:AK31" si="26">IFERROR(G27/V27, "N.A.")</f>
        <v>N.A.</v>
      </c>
      <c r="AL27" s="2">
        <f t="shared" ref="AL27:AL31" si="27">IFERROR(H27/W27, "N.A.")</f>
        <v>3528.2454585733281</v>
      </c>
      <c r="AM27" s="2" t="str">
        <f t="shared" ref="AM27:AM31" si="28">IFERROR(I27/X27, "N.A.")</f>
        <v>N.A.</v>
      </c>
      <c r="AN27" s="2">
        <f t="shared" ref="AN27:AN31" si="29">IFERROR(J27/Y27, "N.A.")</f>
        <v>0</v>
      </c>
      <c r="AO27" s="2" t="str">
        <f t="shared" ref="AO27:AO31" si="30">IFERROR(K27/Z27, "N.A.")</f>
        <v>N.A.</v>
      </c>
      <c r="AP27" s="15">
        <f t="shared" ref="AP27:AP30" si="31">IFERROR(L27/AA27, "N.A.")</f>
        <v>3501.3280144125602</v>
      </c>
      <c r="AQ27" s="13" t="str">
        <f t="shared" ref="AQ27:AQ30" si="32">IFERROR(M27/AB27, "N.A.")</f>
        <v>N.A.</v>
      </c>
      <c r="AR27" s="14">
        <f t="shared" ref="AR27:AR30" si="33">IFERROR(N27/AC27, "N.A.")</f>
        <v>3501.3280144125602</v>
      </c>
    </row>
    <row r="28" spans="1:44" ht="15" customHeight="1" thickBot="1" x14ac:dyDescent="0.3">
      <c r="A28" s="3" t="s">
        <v>13</v>
      </c>
      <c r="B28" s="2">
        <v>1830700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L30" si="34">B28+D28+F28+H28+J28</f>
        <v>1830700</v>
      </c>
      <c r="M28" s="13">
        <f t="shared" ref="M28:M30" si="35">C28+E28+G28+I28+K28</f>
        <v>0</v>
      </c>
      <c r="N28" s="14">
        <f t="shared" ref="N28:N30" si="36">L28+M28</f>
        <v>1830700</v>
      </c>
      <c r="P28" s="3" t="s">
        <v>13</v>
      </c>
      <c r="Q28" s="2">
        <v>354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A30" si="37">Q28+S28+U28+W28+Y28</f>
        <v>354</v>
      </c>
      <c r="AB28" s="13">
        <f t="shared" ref="AB28:AB30" si="38">R28+T28+V28+X28+Z28</f>
        <v>0</v>
      </c>
      <c r="AC28" s="14">
        <f t="shared" ref="AC28:AC30" si="39">AA28+AB28</f>
        <v>354</v>
      </c>
      <c r="AE28" s="3" t="s">
        <v>13</v>
      </c>
      <c r="AF28" s="2">
        <f t="shared" ref="AF28:AF31" si="40">IFERROR(B28/Q28, "N.A.")</f>
        <v>5171.4689265536726</v>
      </c>
      <c r="AG28" s="2" t="str">
        <f t="shared" si="22"/>
        <v>N.A.</v>
      </c>
      <c r="AH28" s="2" t="str">
        <f t="shared" si="23"/>
        <v>N.A.</v>
      </c>
      <c r="AI28" s="2" t="str">
        <f t="shared" si="24"/>
        <v>N.A.</v>
      </c>
      <c r="AJ28" s="2" t="str">
        <f t="shared" si="25"/>
        <v>N.A.</v>
      </c>
      <c r="AK28" s="2" t="str">
        <f t="shared" si="26"/>
        <v>N.A.</v>
      </c>
      <c r="AL28" s="2" t="str">
        <f t="shared" si="27"/>
        <v>N.A.</v>
      </c>
      <c r="AM28" s="2" t="str">
        <f t="shared" si="28"/>
        <v>N.A.</v>
      </c>
      <c r="AN28" s="2" t="str">
        <f t="shared" si="29"/>
        <v>N.A.</v>
      </c>
      <c r="AO28" s="2" t="str">
        <f t="shared" si="30"/>
        <v>N.A.</v>
      </c>
      <c r="AP28" s="15">
        <f t="shared" si="31"/>
        <v>5171.4689265536726</v>
      </c>
      <c r="AQ28" s="13" t="str">
        <f t="shared" si="32"/>
        <v>N.A.</v>
      </c>
      <c r="AR28" s="14">
        <f t="shared" si="33"/>
        <v>5171.4689265536726</v>
      </c>
    </row>
    <row r="29" spans="1:44" ht="15" customHeight="1" thickBot="1" x14ac:dyDescent="0.3">
      <c r="A29" s="3" t="s">
        <v>14</v>
      </c>
      <c r="B29" s="2">
        <v>27549049.999999996</v>
      </c>
      <c r="C29" s="2">
        <v>68455800</v>
      </c>
      <c r="D29" s="2">
        <v>30608060.000000007</v>
      </c>
      <c r="E29" s="2">
        <v>6334399.9999999991</v>
      </c>
      <c r="F29" s="2"/>
      <c r="G29" s="2">
        <v>23590399.999999996</v>
      </c>
      <c r="H29" s="2"/>
      <c r="I29" s="2">
        <v>2510000</v>
      </c>
      <c r="J29" s="2">
        <v>0</v>
      </c>
      <c r="K29" s="2"/>
      <c r="L29" s="1">
        <f t="shared" si="34"/>
        <v>58157110</v>
      </c>
      <c r="M29" s="13">
        <f t="shared" si="35"/>
        <v>100890600</v>
      </c>
      <c r="N29" s="14">
        <f t="shared" si="36"/>
        <v>159047710</v>
      </c>
      <c r="P29" s="3" t="s">
        <v>14</v>
      </c>
      <c r="Q29" s="2">
        <v>3855</v>
      </c>
      <c r="R29" s="2">
        <v>16972</v>
      </c>
      <c r="S29" s="2">
        <v>5358</v>
      </c>
      <c r="T29" s="2">
        <v>635</v>
      </c>
      <c r="U29" s="2">
        <v>0</v>
      </c>
      <c r="V29" s="2">
        <v>1906</v>
      </c>
      <c r="W29" s="2">
        <v>0</v>
      </c>
      <c r="X29" s="2">
        <v>958</v>
      </c>
      <c r="Y29" s="2">
        <v>1416</v>
      </c>
      <c r="Z29" s="2">
        <v>0</v>
      </c>
      <c r="AA29" s="1">
        <f t="shared" si="37"/>
        <v>10629</v>
      </c>
      <c r="AB29" s="13">
        <f t="shared" si="38"/>
        <v>20471</v>
      </c>
      <c r="AC29" s="14">
        <f t="shared" si="39"/>
        <v>31100</v>
      </c>
      <c r="AE29" s="3" t="s">
        <v>14</v>
      </c>
      <c r="AF29" s="2">
        <f t="shared" si="40"/>
        <v>7146.3164721141366</v>
      </c>
      <c r="AG29" s="2">
        <f t="shared" si="22"/>
        <v>4033.4551025218007</v>
      </c>
      <c r="AH29" s="2">
        <f t="shared" si="23"/>
        <v>5712.5905188503184</v>
      </c>
      <c r="AI29" s="2">
        <f t="shared" si="24"/>
        <v>9975.43307086614</v>
      </c>
      <c r="AJ29" s="2" t="str">
        <f t="shared" si="25"/>
        <v>N.A.</v>
      </c>
      <c r="AK29" s="2">
        <f t="shared" si="26"/>
        <v>12376.915005246588</v>
      </c>
      <c r="AL29" s="2" t="str">
        <f t="shared" si="27"/>
        <v>N.A.</v>
      </c>
      <c r="AM29" s="2">
        <f t="shared" si="28"/>
        <v>2620.0417536534446</v>
      </c>
      <c r="AN29" s="2">
        <f t="shared" si="29"/>
        <v>0</v>
      </c>
      <c r="AO29" s="2" t="str">
        <f t="shared" si="30"/>
        <v>N.A.</v>
      </c>
      <c r="AP29" s="15">
        <f t="shared" si="31"/>
        <v>5471.5504751152512</v>
      </c>
      <c r="AQ29" s="13">
        <f t="shared" si="32"/>
        <v>4928.4646573201117</v>
      </c>
      <c r="AR29" s="14">
        <f t="shared" si="33"/>
        <v>5114.0742765273308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34"/>
        <v>0</v>
      </c>
      <c r="M30" s="13">
        <f t="shared" si="35"/>
        <v>0</v>
      </c>
      <c r="N30" s="14">
        <f t="shared" si="36"/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37"/>
        <v>0</v>
      </c>
      <c r="AB30" s="13">
        <f t="shared" si="38"/>
        <v>0</v>
      </c>
      <c r="AC30" s="21">
        <f t="shared" si="39"/>
        <v>0</v>
      </c>
      <c r="AE30" s="3" t="s">
        <v>15</v>
      </c>
      <c r="AF30" s="2" t="str">
        <f t="shared" si="40"/>
        <v>N.A.</v>
      </c>
      <c r="AG30" s="2" t="str">
        <f t="shared" si="22"/>
        <v>N.A.</v>
      </c>
      <c r="AH30" s="2" t="str">
        <f t="shared" si="23"/>
        <v>N.A.</v>
      </c>
      <c r="AI30" s="2" t="str">
        <f t="shared" si="24"/>
        <v>N.A.</v>
      </c>
      <c r="AJ30" s="2" t="str">
        <f t="shared" si="25"/>
        <v>N.A.</v>
      </c>
      <c r="AK30" s="2" t="str">
        <f t="shared" si="26"/>
        <v>N.A.</v>
      </c>
      <c r="AL30" s="2" t="str">
        <f t="shared" si="27"/>
        <v>N.A.</v>
      </c>
      <c r="AM30" s="2" t="str">
        <f t="shared" si="28"/>
        <v>N.A.</v>
      </c>
      <c r="AN30" s="2" t="str">
        <f t="shared" si="29"/>
        <v>N.A.</v>
      </c>
      <c r="AO30" s="2" t="str">
        <f t="shared" si="30"/>
        <v>N.A.</v>
      </c>
      <c r="AP30" s="15" t="str">
        <f t="shared" si="31"/>
        <v>N.A.</v>
      </c>
      <c r="AQ30" s="13" t="str">
        <f t="shared" si="32"/>
        <v>N.A.</v>
      </c>
      <c r="AR30" s="14" t="str">
        <f t="shared" si="33"/>
        <v>N.A.</v>
      </c>
    </row>
    <row r="31" spans="1:44" ht="15" customHeight="1" thickBot="1" x14ac:dyDescent="0.3">
      <c r="A31" s="4" t="s">
        <v>16</v>
      </c>
      <c r="B31" s="2">
        <v>36519020</v>
      </c>
      <c r="C31" s="2">
        <v>68455800</v>
      </c>
      <c r="D31" s="2">
        <v>34751110.000000007</v>
      </c>
      <c r="E31" s="2">
        <v>6334399.9999999991</v>
      </c>
      <c r="F31" s="2">
        <v>0</v>
      </c>
      <c r="G31" s="2">
        <v>23590399.999999996</v>
      </c>
      <c r="H31" s="2">
        <v>15926500.000000004</v>
      </c>
      <c r="I31" s="2">
        <v>2510000</v>
      </c>
      <c r="J31" s="2">
        <v>0</v>
      </c>
      <c r="K31" s="2"/>
      <c r="L31" s="1">
        <f t="shared" ref="L31" si="41">B31+D31+F31+H31+J31</f>
        <v>87196630</v>
      </c>
      <c r="M31" s="13">
        <f t="shared" ref="M31" si="42">C31+E31+G31+I31+K31</f>
        <v>100890600</v>
      </c>
      <c r="N31" s="21">
        <f t="shared" ref="N31" si="43">L31+M31</f>
        <v>188087230</v>
      </c>
      <c r="P31" s="4" t="s">
        <v>16</v>
      </c>
      <c r="Q31" s="2">
        <v>5665</v>
      </c>
      <c r="R31" s="2">
        <v>16972</v>
      </c>
      <c r="S31" s="2">
        <v>6753</v>
      </c>
      <c r="T31" s="2">
        <v>635</v>
      </c>
      <c r="U31" s="2">
        <v>203</v>
      </c>
      <c r="V31" s="2">
        <v>1906</v>
      </c>
      <c r="W31" s="2">
        <v>4514</v>
      </c>
      <c r="X31" s="2">
        <v>958</v>
      </c>
      <c r="Y31" s="2">
        <v>1619</v>
      </c>
      <c r="Z31" s="2">
        <v>0</v>
      </c>
      <c r="AA31" s="1">
        <f t="shared" ref="AA31" si="44">Q31+S31+U31+W31+Y31</f>
        <v>18754</v>
      </c>
      <c r="AB31" s="13">
        <f t="shared" ref="AB31" si="45">R31+T31+V31+X31+Z31</f>
        <v>20471</v>
      </c>
      <c r="AC31" s="14">
        <f t="shared" ref="AC31" si="46">AA31+AB31</f>
        <v>39225</v>
      </c>
      <c r="AE31" s="4" t="s">
        <v>16</v>
      </c>
      <c r="AF31" s="2">
        <f t="shared" si="40"/>
        <v>6446.428949691086</v>
      </c>
      <c r="AG31" s="2">
        <f t="shared" si="22"/>
        <v>4033.4551025218007</v>
      </c>
      <c r="AH31" s="2">
        <f t="shared" si="23"/>
        <v>5146.0254701614112</v>
      </c>
      <c r="AI31" s="2">
        <f t="shared" si="24"/>
        <v>9975.43307086614</v>
      </c>
      <c r="AJ31" s="2">
        <f t="shared" si="25"/>
        <v>0</v>
      </c>
      <c r="AK31" s="2">
        <f t="shared" si="26"/>
        <v>12376.915005246588</v>
      </c>
      <c r="AL31" s="2">
        <f t="shared" si="27"/>
        <v>3528.2454585733281</v>
      </c>
      <c r="AM31" s="2">
        <f t="shared" si="28"/>
        <v>2620.0417536534446</v>
      </c>
      <c r="AN31" s="2">
        <f t="shared" si="29"/>
        <v>0</v>
      </c>
      <c r="AO31" s="2" t="str">
        <f t="shared" si="30"/>
        <v>N.A.</v>
      </c>
      <c r="AP31" s="15">
        <f t="shared" ref="AP31" si="47">IFERROR(L31/AA31, "N.A.")</f>
        <v>4649.4950410579077</v>
      </c>
      <c r="AQ31" s="13">
        <f t="shared" ref="AQ31" si="48">IFERROR(M31/AB31, "N.A.")</f>
        <v>4928.4646573201117</v>
      </c>
      <c r="AR31" s="14">
        <f t="shared" ref="AR31" si="49">IFERROR(N31/AC31, "N.A.")</f>
        <v>4795.0855321861054</v>
      </c>
    </row>
    <row r="32" spans="1:44" ht="15" customHeight="1" thickBot="1" x14ac:dyDescent="0.3">
      <c r="A32" s="5" t="s">
        <v>0</v>
      </c>
      <c r="B32" s="44">
        <f>B31+C31</f>
        <v>104974820</v>
      </c>
      <c r="C32" s="45"/>
      <c r="D32" s="44">
        <f>D31+E31</f>
        <v>41085510.000000007</v>
      </c>
      <c r="E32" s="45"/>
      <c r="F32" s="44">
        <f>F31+G31</f>
        <v>23590399.999999996</v>
      </c>
      <c r="G32" s="45"/>
      <c r="H32" s="44">
        <f>H31+I31</f>
        <v>18436500.000000004</v>
      </c>
      <c r="I32" s="45"/>
      <c r="J32" s="44">
        <f>J31+K31</f>
        <v>0</v>
      </c>
      <c r="K32" s="45"/>
      <c r="L32" s="44">
        <f>L31+M31</f>
        <v>188087230</v>
      </c>
      <c r="M32" s="46"/>
      <c r="N32" s="22">
        <f>B32+D32+F32+H32+J32</f>
        <v>188087230</v>
      </c>
      <c r="P32" s="5" t="s">
        <v>0</v>
      </c>
      <c r="Q32" s="44">
        <f>Q31+R31</f>
        <v>22637</v>
      </c>
      <c r="R32" s="45"/>
      <c r="S32" s="44">
        <f>S31+T31</f>
        <v>7388</v>
      </c>
      <c r="T32" s="45"/>
      <c r="U32" s="44">
        <f>U31+V31</f>
        <v>2109</v>
      </c>
      <c r="V32" s="45"/>
      <c r="W32" s="44">
        <f>W31+X31</f>
        <v>5472</v>
      </c>
      <c r="X32" s="45"/>
      <c r="Y32" s="44">
        <f>Y31+Z31</f>
        <v>1619</v>
      </c>
      <c r="Z32" s="45"/>
      <c r="AA32" s="44">
        <f>AA31+AB31</f>
        <v>39225</v>
      </c>
      <c r="AB32" s="45"/>
      <c r="AC32" s="23">
        <f>Q32+S32+U32+W32+Y32</f>
        <v>39225</v>
      </c>
      <c r="AE32" s="5" t="s">
        <v>0</v>
      </c>
      <c r="AF32" s="24">
        <f>IFERROR(B32/Q32,"N.A.")</f>
        <v>4637.31148120334</v>
      </c>
      <c r="AG32" s="25"/>
      <c r="AH32" s="24">
        <f>IFERROR(D32/S32,"N.A.")</f>
        <v>5561.1139685977269</v>
      </c>
      <c r="AI32" s="25"/>
      <c r="AJ32" s="24">
        <f>IFERROR(F32/U32,"N.A.")</f>
        <v>11185.585585585584</v>
      </c>
      <c r="AK32" s="25"/>
      <c r="AL32" s="24">
        <f>IFERROR(H32/W32,"N.A.")</f>
        <v>3369.2434210526321</v>
      </c>
      <c r="AM32" s="25"/>
      <c r="AN32" s="24">
        <f>IFERROR(J32/Y32,"N.A.")</f>
        <v>0</v>
      </c>
      <c r="AO32" s="25"/>
      <c r="AP32" s="24">
        <f>IFERROR(L32/AA32,"N.A.")</f>
        <v>4795.0855321861054</v>
      </c>
      <c r="AQ32" s="25"/>
      <c r="AR32" s="16">
        <f>IFERROR(N32/AC32, "N.A.")</f>
        <v>4795.0855321861054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6" t="s">
        <v>1</v>
      </c>
      <c r="B35" s="29" t="s">
        <v>2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26" t="s">
        <v>0</v>
      </c>
      <c r="P35" s="26" t="s">
        <v>1</v>
      </c>
      <c r="Q35" s="29" t="s">
        <v>2</v>
      </c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26" t="s">
        <v>0</v>
      </c>
      <c r="AE35" s="26" t="s">
        <v>1</v>
      </c>
      <c r="AF35" s="29" t="s">
        <v>2</v>
      </c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26" t="s">
        <v>0</v>
      </c>
    </row>
    <row r="36" spans="1:44" ht="15" customHeight="1" x14ac:dyDescent="0.25">
      <c r="A36" s="27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8"/>
      <c r="N36" s="27"/>
      <c r="P36" s="27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8"/>
      <c r="AC36" s="27"/>
      <c r="AE36" s="27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8"/>
      <c r="AR36" s="27"/>
    </row>
    <row r="37" spans="1:44" ht="15" customHeight="1" thickBot="1" x14ac:dyDescent="0.3">
      <c r="A37" s="27"/>
      <c r="B37" s="40" t="s">
        <v>8</v>
      </c>
      <c r="C37" s="41"/>
      <c r="D37" s="42" t="s">
        <v>9</v>
      </c>
      <c r="E37" s="43"/>
      <c r="F37" s="36"/>
      <c r="G37" s="37"/>
      <c r="H37" s="36"/>
      <c r="I37" s="37"/>
      <c r="J37" s="36"/>
      <c r="K37" s="37"/>
      <c r="L37" s="36"/>
      <c r="M37" s="39"/>
      <c r="N37" s="27"/>
      <c r="P37" s="27"/>
      <c r="Q37" s="40" t="s">
        <v>8</v>
      </c>
      <c r="R37" s="41"/>
      <c r="S37" s="42" t="s">
        <v>9</v>
      </c>
      <c r="T37" s="43"/>
      <c r="U37" s="36"/>
      <c r="V37" s="37"/>
      <c r="W37" s="36"/>
      <c r="X37" s="37"/>
      <c r="Y37" s="36"/>
      <c r="Z37" s="37"/>
      <c r="AA37" s="36"/>
      <c r="AB37" s="39"/>
      <c r="AC37" s="27"/>
      <c r="AE37" s="27"/>
      <c r="AF37" s="40" t="s">
        <v>8</v>
      </c>
      <c r="AG37" s="41"/>
      <c r="AH37" s="42" t="s">
        <v>9</v>
      </c>
      <c r="AI37" s="43"/>
      <c r="AJ37" s="36"/>
      <c r="AK37" s="37"/>
      <c r="AL37" s="36"/>
      <c r="AM37" s="37"/>
      <c r="AN37" s="36"/>
      <c r="AO37" s="37"/>
      <c r="AP37" s="36"/>
      <c r="AQ37" s="39"/>
      <c r="AR37" s="27"/>
    </row>
    <row r="38" spans="1:44" ht="15" customHeight="1" thickBot="1" x14ac:dyDescent="0.3">
      <c r="A38" s="28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8"/>
      <c r="P38" s="28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8"/>
      <c r="AE38" s="28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8"/>
    </row>
    <row r="39" spans="1:44" ht="15" customHeight="1" thickBot="1" x14ac:dyDescent="0.3">
      <c r="A39" s="3" t="s">
        <v>12</v>
      </c>
      <c r="B39" s="2">
        <v>2459600</v>
      </c>
      <c r="C39" s="2"/>
      <c r="D39" s="2">
        <v>0</v>
      </c>
      <c r="E39" s="2"/>
      <c r="F39" s="2">
        <v>662200</v>
      </c>
      <c r="G39" s="2"/>
      <c r="H39" s="2">
        <v>6889310</v>
      </c>
      <c r="I39" s="2"/>
      <c r="J39" s="2"/>
      <c r="K39" s="2"/>
      <c r="L39" s="1">
        <f>B39+D39+F39+H39+J39</f>
        <v>10011110</v>
      </c>
      <c r="M39" s="13">
        <f>C39+E39+G39+I39+K39</f>
        <v>0</v>
      </c>
      <c r="N39" s="14">
        <f>L39+M39</f>
        <v>10011110</v>
      </c>
      <c r="P39" s="3" t="s">
        <v>12</v>
      </c>
      <c r="Q39" s="2">
        <v>458</v>
      </c>
      <c r="R39" s="2">
        <v>0</v>
      </c>
      <c r="S39" s="2">
        <v>204</v>
      </c>
      <c r="T39" s="2">
        <v>0</v>
      </c>
      <c r="U39" s="2">
        <v>357</v>
      </c>
      <c r="V39" s="2">
        <v>0</v>
      </c>
      <c r="W39" s="2">
        <v>5262</v>
      </c>
      <c r="X39" s="2">
        <v>0</v>
      </c>
      <c r="Y39" s="2">
        <v>0</v>
      </c>
      <c r="Z39" s="2">
        <v>0</v>
      </c>
      <c r="AA39" s="1">
        <f>Q39+S39+U39+W39+Y39</f>
        <v>6281</v>
      </c>
      <c r="AB39" s="13">
        <f>R39+T39+V39+X39+Z39</f>
        <v>0</v>
      </c>
      <c r="AC39" s="14">
        <f>AA39+AB39</f>
        <v>6281</v>
      </c>
      <c r="AE39" s="3" t="s">
        <v>12</v>
      </c>
      <c r="AF39" s="2">
        <f>IFERROR(B39/Q39, "N.A.")</f>
        <v>5370.3056768558954</v>
      </c>
      <c r="AG39" s="2" t="str">
        <f t="shared" ref="AG39:AG43" si="50">IFERROR(C39/R39, "N.A.")</f>
        <v>N.A.</v>
      </c>
      <c r="AH39" s="2">
        <f t="shared" ref="AH39:AH43" si="51">IFERROR(D39/S39, "N.A.")</f>
        <v>0</v>
      </c>
      <c r="AI39" s="2" t="str">
        <f t="shared" ref="AI39:AI43" si="52">IFERROR(E39/T39, "N.A.")</f>
        <v>N.A.</v>
      </c>
      <c r="AJ39" s="2">
        <f t="shared" ref="AJ39:AJ43" si="53">IFERROR(F39/U39, "N.A.")</f>
        <v>1854.9019607843138</v>
      </c>
      <c r="AK39" s="2" t="str">
        <f t="shared" ref="AK39:AK43" si="54">IFERROR(G39/V39, "N.A.")</f>
        <v>N.A.</v>
      </c>
      <c r="AL39" s="2">
        <f t="shared" ref="AL39:AL43" si="55">IFERROR(H39/W39, "N.A.")</f>
        <v>1309.2569365260358</v>
      </c>
      <c r="AM39" s="2" t="str">
        <f t="shared" ref="AM39:AM43" si="56">IFERROR(I39/X39, "N.A.")</f>
        <v>N.A.</v>
      </c>
      <c r="AN39" s="2" t="str">
        <f t="shared" ref="AN39:AN43" si="57">IFERROR(J39/Y39, "N.A.")</f>
        <v>N.A.</v>
      </c>
      <c r="AO39" s="2" t="str">
        <f t="shared" ref="AO39:AO43" si="58">IFERROR(K39/Z39, "N.A.")</f>
        <v>N.A.</v>
      </c>
      <c r="AP39" s="15">
        <f t="shared" ref="AP39:AP42" si="59">IFERROR(L39/AA39, "N.A.")</f>
        <v>1593.87199490527</v>
      </c>
      <c r="AQ39" s="13" t="str">
        <f t="shared" ref="AQ39:AQ42" si="60">IFERROR(M39/AB39, "N.A.")</f>
        <v>N.A.</v>
      </c>
      <c r="AR39" s="14">
        <f t="shared" ref="AR39:AR42" si="61">IFERROR(N39/AC39, "N.A.")</f>
        <v>1593.87199490527</v>
      </c>
    </row>
    <row r="40" spans="1:44" ht="15" customHeight="1" thickBot="1" x14ac:dyDescent="0.3">
      <c r="A40" s="3" t="s">
        <v>13</v>
      </c>
      <c r="B40" s="2">
        <v>10394620</v>
      </c>
      <c r="C40" s="2"/>
      <c r="D40" s="2">
        <v>2185260</v>
      </c>
      <c r="E40" s="2"/>
      <c r="F40" s="2"/>
      <c r="G40" s="2"/>
      <c r="H40" s="2"/>
      <c r="I40" s="2"/>
      <c r="J40" s="2"/>
      <c r="K40" s="2"/>
      <c r="L40" s="1">
        <f t="shared" ref="L40:L42" si="62">B40+D40+F40+H40+J40</f>
        <v>12579880</v>
      </c>
      <c r="M40" s="13">
        <f t="shared" ref="M40:M42" si="63">C40+E40+G40+I40+K40</f>
        <v>0</v>
      </c>
      <c r="N40" s="14">
        <f t="shared" ref="N40:N42" si="64">L40+M40</f>
        <v>12579880</v>
      </c>
      <c r="P40" s="3" t="s">
        <v>13</v>
      </c>
      <c r="Q40" s="2">
        <v>2325</v>
      </c>
      <c r="R40" s="2">
        <v>0</v>
      </c>
      <c r="S40" s="2">
        <v>484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A42" si="65">Q40+S40+U40+W40+Y40</f>
        <v>2809</v>
      </c>
      <c r="AB40" s="13">
        <f t="shared" ref="AB40:AB42" si="66">R40+T40+V40+X40+Z40</f>
        <v>0</v>
      </c>
      <c r="AC40" s="14">
        <f t="shared" ref="AC40:AC42" si="67">AA40+AB40</f>
        <v>2809</v>
      </c>
      <c r="AE40" s="3" t="s">
        <v>13</v>
      </c>
      <c r="AF40" s="2">
        <f t="shared" ref="AF40:AF43" si="68">IFERROR(B40/Q40, "N.A.")</f>
        <v>4470.804301075269</v>
      </c>
      <c r="AG40" s="2" t="str">
        <f t="shared" si="50"/>
        <v>N.A.</v>
      </c>
      <c r="AH40" s="2">
        <f t="shared" si="51"/>
        <v>4515</v>
      </c>
      <c r="AI40" s="2" t="str">
        <f t="shared" si="52"/>
        <v>N.A.</v>
      </c>
      <c r="AJ40" s="2" t="str">
        <f t="shared" si="53"/>
        <v>N.A.</v>
      </c>
      <c r="AK40" s="2" t="str">
        <f t="shared" si="54"/>
        <v>N.A.</v>
      </c>
      <c r="AL40" s="2" t="str">
        <f t="shared" si="55"/>
        <v>N.A.</v>
      </c>
      <c r="AM40" s="2" t="str">
        <f t="shared" si="56"/>
        <v>N.A.</v>
      </c>
      <c r="AN40" s="2" t="str">
        <f t="shared" si="57"/>
        <v>N.A.</v>
      </c>
      <c r="AO40" s="2" t="str">
        <f t="shared" si="58"/>
        <v>N.A.</v>
      </c>
      <c r="AP40" s="15">
        <f t="shared" si="59"/>
        <v>4478.4193663225351</v>
      </c>
      <c r="AQ40" s="13" t="str">
        <f t="shared" si="60"/>
        <v>N.A.</v>
      </c>
      <c r="AR40" s="14">
        <f t="shared" si="61"/>
        <v>4478.4193663225351</v>
      </c>
    </row>
    <row r="41" spans="1:44" ht="15" customHeight="1" thickBot="1" x14ac:dyDescent="0.3">
      <c r="A41" s="3" t="s">
        <v>14</v>
      </c>
      <c r="B41" s="2">
        <v>25580079.999999996</v>
      </c>
      <c r="C41" s="2">
        <v>50034500.000000007</v>
      </c>
      <c r="D41" s="2">
        <v>0</v>
      </c>
      <c r="E41" s="2"/>
      <c r="F41" s="2"/>
      <c r="G41" s="2">
        <v>4840000</v>
      </c>
      <c r="H41" s="2"/>
      <c r="I41" s="2">
        <v>2279999.9999999995</v>
      </c>
      <c r="J41" s="2">
        <v>0</v>
      </c>
      <c r="K41" s="2"/>
      <c r="L41" s="1">
        <f t="shared" si="62"/>
        <v>25580079.999999996</v>
      </c>
      <c r="M41" s="13">
        <f t="shared" si="63"/>
        <v>57154500.000000007</v>
      </c>
      <c r="N41" s="14">
        <f t="shared" si="64"/>
        <v>82734580</v>
      </c>
      <c r="P41" s="3" t="s">
        <v>14</v>
      </c>
      <c r="Q41" s="2">
        <v>4654</v>
      </c>
      <c r="R41" s="2">
        <v>11465</v>
      </c>
      <c r="S41" s="2">
        <v>887</v>
      </c>
      <c r="T41" s="2">
        <v>0</v>
      </c>
      <c r="U41" s="2">
        <v>0</v>
      </c>
      <c r="V41" s="2">
        <v>508</v>
      </c>
      <c r="W41" s="2">
        <v>0</v>
      </c>
      <c r="X41" s="2">
        <v>1261</v>
      </c>
      <c r="Y41" s="2">
        <v>658</v>
      </c>
      <c r="Z41" s="2">
        <v>0</v>
      </c>
      <c r="AA41" s="1">
        <f t="shared" si="65"/>
        <v>6199</v>
      </c>
      <c r="AB41" s="13">
        <f t="shared" si="66"/>
        <v>13234</v>
      </c>
      <c r="AC41" s="14">
        <f t="shared" si="67"/>
        <v>19433</v>
      </c>
      <c r="AE41" s="3" t="s">
        <v>14</v>
      </c>
      <c r="AF41" s="2">
        <f t="shared" si="68"/>
        <v>5496.3644177051992</v>
      </c>
      <c r="AG41" s="2">
        <f t="shared" si="50"/>
        <v>4364.108155255125</v>
      </c>
      <c r="AH41" s="2">
        <f t="shared" si="51"/>
        <v>0</v>
      </c>
      <c r="AI41" s="2" t="str">
        <f t="shared" si="52"/>
        <v>N.A.</v>
      </c>
      <c r="AJ41" s="2" t="str">
        <f t="shared" si="53"/>
        <v>N.A.</v>
      </c>
      <c r="AK41" s="2">
        <f t="shared" si="54"/>
        <v>9527.5590551181103</v>
      </c>
      <c r="AL41" s="2" t="str">
        <f t="shared" si="55"/>
        <v>N.A.</v>
      </c>
      <c r="AM41" s="2">
        <f t="shared" si="56"/>
        <v>1808.0888183980965</v>
      </c>
      <c r="AN41" s="2">
        <f t="shared" si="57"/>
        <v>0</v>
      </c>
      <c r="AO41" s="2" t="str">
        <f t="shared" si="58"/>
        <v>N.A.</v>
      </c>
      <c r="AP41" s="15">
        <f t="shared" si="59"/>
        <v>4126.4849169220834</v>
      </c>
      <c r="AQ41" s="13">
        <f t="shared" si="60"/>
        <v>4318.76227897839</v>
      </c>
      <c r="AR41" s="14">
        <f t="shared" si="61"/>
        <v>4257.4270570678746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62"/>
        <v>0</v>
      </c>
      <c r="M42" s="13">
        <f t="shared" si="63"/>
        <v>0</v>
      </c>
      <c r="N42" s="14">
        <f t="shared" si="64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65"/>
        <v>0</v>
      </c>
      <c r="AB42" s="13">
        <f t="shared" si="66"/>
        <v>0</v>
      </c>
      <c r="AC42" s="14">
        <f t="shared" si="67"/>
        <v>0</v>
      </c>
      <c r="AE42" s="3" t="s">
        <v>15</v>
      </c>
      <c r="AF42" s="2" t="str">
        <f t="shared" si="68"/>
        <v>N.A.</v>
      </c>
      <c r="AG42" s="2" t="str">
        <f t="shared" si="50"/>
        <v>N.A.</v>
      </c>
      <c r="AH42" s="2" t="str">
        <f t="shared" si="51"/>
        <v>N.A.</v>
      </c>
      <c r="AI42" s="2" t="str">
        <f t="shared" si="52"/>
        <v>N.A.</v>
      </c>
      <c r="AJ42" s="2" t="str">
        <f t="shared" si="53"/>
        <v>N.A.</v>
      </c>
      <c r="AK42" s="2" t="str">
        <f t="shared" si="54"/>
        <v>N.A.</v>
      </c>
      <c r="AL42" s="2" t="str">
        <f t="shared" si="55"/>
        <v>N.A.</v>
      </c>
      <c r="AM42" s="2" t="str">
        <f t="shared" si="56"/>
        <v>N.A.</v>
      </c>
      <c r="AN42" s="2" t="str">
        <f t="shared" si="57"/>
        <v>N.A.</v>
      </c>
      <c r="AO42" s="2" t="str">
        <f t="shared" si="58"/>
        <v>N.A.</v>
      </c>
      <c r="AP42" s="15" t="str">
        <f t="shared" si="59"/>
        <v>N.A.</v>
      </c>
      <c r="AQ42" s="13" t="str">
        <f t="shared" si="60"/>
        <v>N.A.</v>
      </c>
      <c r="AR42" s="14" t="str">
        <f t="shared" si="61"/>
        <v>N.A.</v>
      </c>
    </row>
    <row r="43" spans="1:44" ht="15" customHeight="1" thickBot="1" x14ac:dyDescent="0.3">
      <c r="A43" s="4" t="s">
        <v>16</v>
      </c>
      <c r="B43" s="2">
        <v>38434299.999999993</v>
      </c>
      <c r="C43" s="2">
        <v>50034500.000000007</v>
      </c>
      <c r="D43" s="2">
        <v>2185260</v>
      </c>
      <c r="E43" s="2"/>
      <c r="F43" s="2">
        <v>662200</v>
      </c>
      <c r="G43" s="2">
        <v>4840000</v>
      </c>
      <c r="H43" s="2">
        <v>6889310</v>
      </c>
      <c r="I43" s="2">
        <v>2279999.9999999995</v>
      </c>
      <c r="J43" s="2">
        <v>0</v>
      </c>
      <c r="K43" s="2"/>
      <c r="L43" s="1">
        <f t="shared" ref="L43" si="69">B43+D43+F43+H43+J43</f>
        <v>48171069.999999993</v>
      </c>
      <c r="M43" s="13">
        <f t="shared" ref="M43" si="70">C43+E43+G43+I43+K43</f>
        <v>57154500.000000007</v>
      </c>
      <c r="N43" s="21">
        <f t="shared" ref="N43" si="71">L43+M43</f>
        <v>105325570</v>
      </c>
      <c r="P43" s="4" t="s">
        <v>16</v>
      </c>
      <c r="Q43" s="2">
        <v>7437</v>
      </c>
      <c r="R43" s="2">
        <v>11465</v>
      </c>
      <c r="S43" s="2">
        <v>1575</v>
      </c>
      <c r="T43" s="2">
        <v>0</v>
      </c>
      <c r="U43" s="2">
        <v>357</v>
      </c>
      <c r="V43" s="2">
        <v>508</v>
      </c>
      <c r="W43" s="2">
        <v>5262</v>
      </c>
      <c r="X43" s="2">
        <v>1261</v>
      </c>
      <c r="Y43" s="2">
        <v>658</v>
      </c>
      <c r="Z43" s="2">
        <v>0</v>
      </c>
      <c r="AA43" s="1">
        <f t="shared" ref="AA43" si="72">Q43+S43+U43+W43+Y43</f>
        <v>15289</v>
      </c>
      <c r="AB43" s="13">
        <f t="shared" ref="AB43" si="73">R43+T43+V43+X43+Z43</f>
        <v>13234</v>
      </c>
      <c r="AC43" s="21">
        <f t="shared" ref="AC43" si="74">AA43+AB43</f>
        <v>28523</v>
      </c>
      <c r="AE43" s="4" t="s">
        <v>16</v>
      </c>
      <c r="AF43" s="2">
        <f t="shared" si="68"/>
        <v>5167.9844023127598</v>
      </c>
      <c r="AG43" s="2">
        <f t="shared" si="50"/>
        <v>4364.108155255125</v>
      </c>
      <c r="AH43" s="2">
        <f t="shared" si="51"/>
        <v>1387.4666666666667</v>
      </c>
      <c r="AI43" s="2" t="str">
        <f t="shared" si="52"/>
        <v>N.A.</v>
      </c>
      <c r="AJ43" s="2">
        <f t="shared" si="53"/>
        <v>1854.9019607843138</v>
      </c>
      <c r="AK43" s="2">
        <f t="shared" si="54"/>
        <v>9527.5590551181103</v>
      </c>
      <c r="AL43" s="2">
        <f t="shared" si="55"/>
        <v>1309.2569365260358</v>
      </c>
      <c r="AM43" s="2">
        <f t="shared" si="56"/>
        <v>1808.0888183980965</v>
      </c>
      <c r="AN43" s="2">
        <f t="shared" si="57"/>
        <v>0</v>
      </c>
      <c r="AO43" s="2" t="str">
        <f t="shared" si="58"/>
        <v>N.A.</v>
      </c>
      <c r="AP43" s="15">
        <f t="shared" ref="AP43" si="75">IFERROR(L43/AA43, "N.A.")</f>
        <v>3150.7011576950745</v>
      </c>
      <c r="AQ43" s="13">
        <f t="shared" ref="AQ43" si="76">IFERROR(M43/AB43, "N.A.")</f>
        <v>4318.76227897839</v>
      </c>
      <c r="AR43" s="14">
        <f t="shared" ref="AR43" si="77">IFERROR(N43/AC43, "N.A.")</f>
        <v>3692.653998527504</v>
      </c>
    </row>
    <row r="44" spans="1:44" ht="15" customHeight="1" thickBot="1" x14ac:dyDescent="0.3">
      <c r="A44" s="5" t="s">
        <v>0</v>
      </c>
      <c r="B44" s="44">
        <f>B43+C43</f>
        <v>88468800</v>
      </c>
      <c r="C44" s="45"/>
      <c r="D44" s="44">
        <f>D43+E43</f>
        <v>2185260</v>
      </c>
      <c r="E44" s="45"/>
      <c r="F44" s="44">
        <f>F43+G43</f>
        <v>5502200</v>
      </c>
      <c r="G44" s="45"/>
      <c r="H44" s="44">
        <f>H43+I43</f>
        <v>9169310</v>
      </c>
      <c r="I44" s="45"/>
      <c r="J44" s="44">
        <f>J43+K43</f>
        <v>0</v>
      </c>
      <c r="K44" s="45"/>
      <c r="L44" s="44">
        <f>L43+M43</f>
        <v>105325570</v>
      </c>
      <c r="M44" s="46"/>
      <c r="N44" s="22">
        <f>B44+D44+F44+H44+J44</f>
        <v>105325570</v>
      </c>
      <c r="P44" s="5" t="s">
        <v>0</v>
      </c>
      <c r="Q44" s="44">
        <f>Q43+R43</f>
        <v>18902</v>
      </c>
      <c r="R44" s="45"/>
      <c r="S44" s="44">
        <f>S43+T43</f>
        <v>1575</v>
      </c>
      <c r="T44" s="45"/>
      <c r="U44" s="44">
        <f>U43+V43</f>
        <v>865</v>
      </c>
      <c r="V44" s="45"/>
      <c r="W44" s="44">
        <f>W43+X43</f>
        <v>6523</v>
      </c>
      <c r="X44" s="45"/>
      <c r="Y44" s="44">
        <f>Y43+Z43</f>
        <v>658</v>
      </c>
      <c r="Z44" s="45"/>
      <c r="AA44" s="44">
        <f>AA43+AB43</f>
        <v>28523</v>
      </c>
      <c r="AB44" s="46"/>
      <c r="AC44" s="22">
        <f>Q44+S44+U44+W44+Y44</f>
        <v>28523</v>
      </c>
      <c r="AE44" s="5" t="s">
        <v>0</v>
      </c>
      <c r="AF44" s="24">
        <f>IFERROR(B44/Q44,"N.A.")</f>
        <v>4680.39360914189</v>
      </c>
      <c r="AG44" s="25"/>
      <c r="AH44" s="24">
        <f>IFERROR(D44/S44,"N.A.")</f>
        <v>1387.4666666666667</v>
      </c>
      <c r="AI44" s="25"/>
      <c r="AJ44" s="24">
        <f>IFERROR(F44/U44,"N.A.")</f>
        <v>6360.9248554913293</v>
      </c>
      <c r="AK44" s="25"/>
      <c r="AL44" s="24">
        <f>IFERROR(H44/W44,"N.A.")</f>
        <v>1405.6891001073127</v>
      </c>
      <c r="AM44" s="25"/>
      <c r="AN44" s="24">
        <f>IFERROR(J44/Y44,"N.A.")</f>
        <v>0</v>
      </c>
      <c r="AO44" s="25"/>
      <c r="AP44" s="24">
        <f>IFERROR(L44/AA44,"N.A.")</f>
        <v>3692.653998527504</v>
      </c>
      <c r="AQ44" s="25"/>
      <c r="AR44" s="16">
        <f>IFERROR(N44/AC44, "N.A.")</f>
        <v>3692.653998527504</v>
      </c>
    </row>
  </sheetData>
  <mergeCells count="144">
    <mergeCell ref="L20:M20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Q20:R20"/>
    <mergeCell ref="S20:T20"/>
    <mergeCell ref="U20:V20"/>
    <mergeCell ref="W20:X20"/>
    <mergeCell ref="Y20:Z20"/>
    <mergeCell ref="Q32:R32"/>
    <mergeCell ref="S32:T32"/>
    <mergeCell ref="U32:V32"/>
    <mergeCell ref="W32:X32"/>
    <mergeCell ref="Y32:Z32"/>
    <mergeCell ref="P23:P26"/>
    <mergeCell ref="Q23:AB23"/>
    <mergeCell ref="AC23:AC26"/>
    <mergeCell ref="Q24:T24"/>
    <mergeCell ref="U24:V25"/>
    <mergeCell ref="A11:A14"/>
    <mergeCell ref="B13:C13"/>
    <mergeCell ref="D13:E13"/>
    <mergeCell ref="B12:E12"/>
    <mergeCell ref="F12:G13"/>
    <mergeCell ref="H12:I13"/>
    <mergeCell ref="J12:K13"/>
    <mergeCell ref="B11:M11"/>
    <mergeCell ref="N11:N14"/>
    <mergeCell ref="L12:M13"/>
    <mergeCell ref="B20:C20"/>
    <mergeCell ref="D20:E20"/>
    <mergeCell ref="F20:G20"/>
    <mergeCell ref="H20:I20"/>
    <mergeCell ref="J20:K20"/>
    <mergeCell ref="B32:C32"/>
    <mergeCell ref="D32:E32"/>
    <mergeCell ref="F32:G32"/>
    <mergeCell ref="H32:I32"/>
    <mergeCell ref="J32:K32"/>
    <mergeCell ref="A23:A26"/>
    <mergeCell ref="B23:M23"/>
    <mergeCell ref="N23:N26"/>
    <mergeCell ref="B24:E24"/>
    <mergeCell ref="F24:G25"/>
    <mergeCell ref="H24:I25"/>
    <mergeCell ref="J24:K25"/>
    <mergeCell ref="L24:M25"/>
    <mergeCell ref="B25:C25"/>
    <mergeCell ref="D25:E25"/>
    <mergeCell ref="B44:C44"/>
    <mergeCell ref="D44:E44"/>
    <mergeCell ref="F44:G44"/>
    <mergeCell ref="H44:I44"/>
    <mergeCell ref="J44:K44"/>
    <mergeCell ref="A35:A38"/>
    <mergeCell ref="B35:M35"/>
    <mergeCell ref="N35:N38"/>
    <mergeCell ref="B36:E36"/>
    <mergeCell ref="F36:G37"/>
    <mergeCell ref="H36:I37"/>
    <mergeCell ref="J36:K37"/>
    <mergeCell ref="L36:M37"/>
    <mergeCell ref="B37:C37"/>
    <mergeCell ref="D37:E37"/>
    <mergeCell ref="P11:P14"/>
    <mergeCell ref="Q11:AB11"/>
    <mergeCell ref="AC11:AC14"/>
    <mergeCell ref="Q12:T12"/>
    <mergeCell ref="U12:V13"/>
    <mergeCell ref="W12:X13"/>
    <mergeCell ref="Y12:Z13"/>
    <mergeCell ref="AA12:AB13"/>
    <mergeCell ref="Q13:R13"/>
    <mergeCell ref="S13:T13"/>
    <mergeCell ref="W24:X25"/>
    <mergeCell ref="Y24:Z25"/>
    <mergeCell ref="AA24:AB25"/>
    <mergeCell ref="Q25:R25"/>
    <mergeCell ref="S25:T25"/>
    <mergeCell ref="Q44:R44"/>
    <mergeCell ref="S44:T44"/>
    <mergeCell ref="U44:V44"/>
    <mergeCell ref="W44:X44"/>
    <mergeCell ref="Y44:Z44"/>
    <mergeCell ref="P35:P38"/>
    <mergeCell ref="Q35:AB35"/>
    <mergeCell ref="AC35:AC38"/>
    <mergeCell ref="Q36:T36"/>
    <mergeCell ref="U36:V37"/>
    <mergeCell ref="W36:X37"/>
    <mergeCell ref="Y36:Z37"/>
    <mergeCell ref="AA36:AB37"/>
    <mergeCell ref="Q37:R37"/>
    <mergeCell ref="S37:T37"/>
    <mergeCell ref="AF20:AG20"/>
    <mergeCell ref="AH20:AI20"/>
    <mergeCell ref="AJ20:AK20"/>
    <mergeCell ref="AL20:AM20"/>
    <mergeCell ref="AN20:AO20"/>
    <mergeCell ref="AE11:AE14"/>
    <mergeCell ref="AF11:AQ11"/>
    <mergeCell ref="AR11:AR14"/>
    <mergeCell ref="AF12:AI12"/>
    <mergeCell ref="AJ12:AK13"/>
    <mergeCell ref="AL12:AM13"/>
    <mergeCell ref="AN12:AO13"/>
    <mergeCell ref="AP12:AQ13"/>
    <mergeCell ref="AF13:AG13"/>
    <mergeCell ref="AH13:AI13"/>
    <mergeCell ref="AF32:AG32"/>
    <mergeCell ref="AH32:AI32"/>
    <mergeCell ref="AJ32:AK32"/>
    <mergeCell ref="AL32:AM32"/>
    <mergeCell ref="AN32:AO32"/>
    <mergeCell ref="AE23:AE26"/>
    <mergeCell ref="AF23:AQ23"/>
    <mergeCell ref="AR23:AR26"/>
    <mergeCell ref="AF24:AI24"/>
    <mergeCell ref="AJ24:AK25"/>
    <mergeCell ref="AL24:AM25"/>
    <mergeCell ref="AN24:AO25"/>
    <mergeCell ref="AP24:AQ25"/>
    <mergeCell ref="AF25:AG25"/>
    <mergeCell ref="AH25:AI25"/>
    <mergeCell ref="AF44:AG44"/>
    <mergeCell ref="AH44:AI44"/>
    <mergeCell ref="AJ44:AK44"/>
    <mergeCell ref="AL44:AM44"/>
    <mergeCell ref="AN44:AO44"/>
    <mergeCell ref="AE35:AE38"/>
    <mergeCell ref="AF35:AQ35"/>
    <mergeCell ref="AR35:AR38"/>
    <mergeCell ref="AF36:AI36"/>
    <mergeCell ref="AJ36:AK37"/>
    <mergeCell ref="AL36:AM37"/>
    <mergeCell ref="AN36:AO37"/>
    <mergeCell ref="AP36:AQ37"/>
    <mergeCell ref="AF37:AG37"/>
    <mergeCell ref="AH37:AI37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2023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6" t="s">
        <v>1</v>
      </c>
      <c r="B11" s="29" t="s">
        <v>2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26" t="s">
        <v>0</v>
      </c>
      <c r="P11" s="26" t="s">
        <v>1</v>
      </c>
      <c r="Q11" s="29" t="s">
        <v>2</v>
      </c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26" t="s">
        <v>0</v>
      </c>
      <c r="AE11" s="26" t="s">
        <v>1</v>
      </c>
      <c r="AF11" s="29" t="s">
        <v>2</v>
      </c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26" t="s">
        <v>0</v>
      </c>
    </row>
    <row r="12" spans="1:44" ht="15" customHeight="1" x14ac:dyDescent="0.25">
      <c r="A12" s="27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8"/>
      <c r="N12" s="27"/>
      <c r="P12" s="27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8"/>
      <c r="AC12" s="27"/>
      <c r="AE12" s="27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8"/>
      <c r="AR12" s="27"/>
    </row>
    <row r="13" spans="1:44" ht="15" customHeight="1" thickBot="1" x14ac:dyDescent="0.3">
      <c r="A13" s="27"/>
      <c r="B13" s="40" t="s">
        <v>8</v>
      </c>
      <c r="C13" s="41"/>
      <c r="D13" s="42" t="s">
        <v>9</v>
      </c>
      <c r="E13" s="43"/>
      <c r="F13" s="36"/>
      <c r="G13" s="37"/>
      <c r="H13" s="36"/>
      <c r="I13" s="37"/>
      <c r="J13" s="36"/>
      <c r="K13" s="37"/>
      <c r="L13" s="36"/>
      <c r="M13" s="39"/>
      <c r="N13" s="27"/>
      <c r="P13" s="27"/>
      <c r="Q13" s="40" t="s">
        <v>8</v>
      </c>
      <c r="R13" s="41"/>
      <c r="S13" s="42" t="s">
        <v>9</v>
      </c>
      <c r="T13" s="43"/>
      <c r="U13" s="36"/>
      <c r="V13" s="37"/>
      <c r="W13" s="36"/>
      <c r="X13" s="37"/>
      <c r="Y13" s="36"/>
      <c r="Z13" s="37"/>
      <c r="AA13" s="36"/>
      <c r="AB13" s="39"/>
      <c r="AC13" s="27"/>
      <c r="AE13" s="27"/>
      <c r="AF13" s="40" t="s">
        <v>8</v>
      </c>
      <c r="AG13" s="41"/>
      <c r="AH13" s="42" t="s">
        <v>9</v>
      </c>
      <c r="AI13" s="43"/>
      <c r="AJ13" s="36"/>
      <c r="AK13" s="37"/>
      <c r="AL13" s="36"/>
      <c r="AM13" s="37"/>
      <c r="AN13" s="36"/>
      <c r="AO13" s="37"/>
      <c r="AP13" s="36"/>
      <c r="AQ13" s="39"/>
      <c r="AR13" s="27"/>
    </row>
    <row r="14" spans="1:44" ht="15" customHeight="1" thickBot="1" x14ac:dyDescent="0.3">
      <c r="A14" s="28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8"/>
      <c r="P14" s="28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8"/>
      <c r="AE14" s="28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8"/>
    </row>
    <row r="15" spans="1:44" ht="15" customHeight="1" thickBot="1" x14ac:dyDescent="0.3">
      <c r="A15" s="3" t="s">
        <v>12</v>
      </c>
      <c r="B15" s="2">
        <v>8222500</v>
      </c>
      <c r="C15" s="2"/>
      <c r="D15" s="2">
        <v>3588000</v>
      </c>
      <c r="E15" s="2"/>
      <c r="F15" s="2">
        <v>8548400</v>
      </c>
      <c r="G15" s="2"/>
      <c r="H15" s="2">
        <v>9298520</v>
      </c>
      <c r="I15" s="2"/>
      <c r="J15" s="2"/>
      <c r="K15" s="2"/>
      <c r="L15" s="1">
        <f>B15+D15+F15+H15+J15</f>
        <v>29657420</v>
      </c>
      <c r="M15" s="13">
        <f>C15+E15+G15+I15+K15</f>
        <v>0</v>
      </c>
      <c r="N15" s="14">
        <f>L15+M15</f>
        <v>29657420</v>
      </c>
      <c r="P15" s="3" t="s">
        <v>12</v>
      </c>
      <c r="Q15" s="2">
        <v>1196</v>
      </c>
      <c r="R15" s="2">
        <v>0</v>
      </c>
      <c r="S15" s="2">
        <v>299</v>
      </c>
      <c r="T15" s="2">
        <v>0</v>
      </c>
      <c r="U15" s="2">
        <v>950</v>
      </c>
      <c r="V15" s="2">
        <v>0</v>
      </c>
      <c r="W15" s="2">
        <v>1777</v>
      </c>
      <c r="X15" s="2">
        <v>0</v>
      </c>
      <c r="Y15" s="2">
        <v>0</v>
      </c>
      <c r="Z15" s="2">
        <v>0</v>
      </c>
      <c r="AA15" s="1">
        <f>Q15+S15+U15+W15+Y15</f>
        <v>4222</v>
      </c>
      <c r="AB15" s="13">
        <f>R15+T15+V15+X15+Z15</f>
        <v>0</v>
      </c>
      <c r="AC15" s="14">
        <f>AA15+AB15</f>
        <v>4222</v>
      </c>
      <c r="AE15" s="3" t="s">
        <v>12</v>
      </c>
      <c r="AF15" s="2">
        <f>IFERROR(B15/Q15, "N.A.")</f>
        <v>6875</v>
      </c>
      <c r="AG15" s="2" t="str">
        <f t="shared" ref="AG15:AR19" si="0">IFERROR(C15/R15, "N.A.")</f>
        <v>N.A.</v>
      </c>
      <c r="AH15" s="2">
        <f t="shared" si="0"/>
        <v>12000</v>
      </c>
      <c r="AI15" s="2" t="str">
        <f t="shared" si="0"/>
        <v>N.A.</v>
      </c>
      <c r="AJ15" s="2">
        <f t="shared" si="0"/>
        <v>8998.3157894736851</v>
      </c>
      <c r="AK15" s="2" t="str">
        <f t="shared" si="0"/>
        <v>N.A.</v>
      </c>
      <c r="AL15" s="2">
        <f t="shared" si="0"/>
        <v>5232.7068092290374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>
        <f t="shared" si="0"/>
        <v>7024.4954997631457</v>
      </c>
      <c r="AQ15" s="13" t="str">
        <f t="shared" si="0"/>
        <v>N.A.</v>
      </c>
      <c r="AR15" s="14">
        <f t="shared" si="0"/>
        <v>7024.4954997631457</v>
      </c>
    </row>
    <row r="16" spans="1:44" ht="15" customHeight="1" thickBot="1" x14ac:dyDescent="0.3">
      <c r="A16" s="3" t="s">
        <v>13</v>
      </c>
      <c r="B16" s="2">
        <v>2009280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2009280</v>
      </c>
      <c r="M16" s="13">
        <f t="shared" si="1"/>
        <v>0</v>
      </c>
      <c r="N16" s="14">
        <f t="shared" ref="N16:N18" si="2">L16+M16</f>
        <v>2009280</v>
      </c>
      <c r="P16" s="3" t="s">
        <v>13</v>
      </c>
      <c r="Q16" s="2">
        <v>598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598</v>
      </c>
      <c r="AB16" s="13">
        <f t="shared" si="3"/>
        <v>0</v>
      </c>
      <c r="AC16" s="14">
        <f t="shared" ref="AC16:AC18" si="4">AA16+AB16</f>
        <v>598</v>
      </c>
      <c r="AE16" s="3" t="s">
        <v>13</v>
      </c>
      <c r="AF16" s="2">
        <f t="shared" ref="AF16:AF19" si="5">IFERROR(B16/Q16, "N.A.")</f>
        <v>3360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3360</v>
      </c>
      <c r="AQ16" s="13" t="str">
        <f t="shared" si="0"/>
        <v>N.A.</v>
      </c>
      <c r="AR16" s="14">
        <f t="shared" si="0"/>
        <v>3360</v>
      </c>
    </row>
    <row r="17" spans="1:44" ht="15" customHeight="1" thickBot="1" x14ac:dyDescent="0.3">
      <c r="A17" s="3" t="s">
        <v>14</v>
      </c>
      <c r="B17" s="2">
        <v>43042290</v>
      </c>
      <c r="C17" s="2">
        <v>30737980.000000004</v>
      </c>
      <c r="D17" s="2">
        <v>908160</v>
      </c>
      <c r="E17" s="2"/>
      <c r="F17" s="2"/>
      <c r="G17" s="2">
        <v>2270400</v>
      </c>
      <c r="H17" s="2"/>
      <c r="I17" s="2">
        <v>0</v>
      </c>
      <c r="J17" s="2">
        <v>0</v>
      </c>
      <c r="K17" s="2"/>
      <c r="L17" s="1">
        <f t="shared" si="1"/>
        <v>43950450</v>
      </c>
      <c r="M17" s="13">
        <f t="shared" si="1"/>
        <v>33008380.000000004</v>
      </c>
      <c r="N17" s="14">
        <f t="shared" si="2"/>
        <v>76958830</v>
      </c>
      <c r="P17" s="3" t="s">
        <v>14</v>
      </c>
      <c r="Q17" s="2">
        <v>6457</v>
      </c>
      <c r="R17" s="2">
        <v>4082</v>
      </c>
      <c r="S17" s="2">
        <v>176</v>
      </c>
      <c r="T17" s="2">
        <v>0</v>
      </c>
      <c r="U17" s="2">
        <v>0</v>
      </c>
      <c r="V17" s="2">
        <v>352</v>
      </c>
      <c r="W17" s="2">
        <v>0</v>
      </c>
      <c r="X17" s="2">
        <v>176</v>
      </c>
      <c r="Y17" s="2">
        <v>299</v>
      </c>
      <c r="Z17" s="2">
        <v>0</v>
      </c>
      <c r="AA17" s="1">
        <f t="shared" si="3"/>
        <v>6932</v>
      </c>
      <c r="AB17" s="13">
        <f t="shared" si="3"/>
        <v>4610</v>
      </c>
      <c r="AC17" s="14">
        <f t="shared" si="4"/>
        <v>11542</v>
      </c>
      <c r="AE17" s="3" t="s">
        <v>14</v>
      </c>
      <c r="AF17" s="2">
        <f t="shared" si="5"/>
        <v>6665.9888493108256</v>
      </c>
      <c r="AG17" s="2">
        <f t="shared" si="0"/>
        <v>7530.1273885350329</v>
      </c>
      <c r="AH17" s="2">
        <f t="shared" si="0"/>
        <v>5160</v>
      </c>
      <c r="AI17" s="2" t="str">
        <f t="shared" si="0"/>
        <v>N.A.</v>
      </c>
      <c r="AJ17" s="2" t="str">
        <f t="shared" si="0"/>
        <v>N.A.</v>
      </c>
      <c r="AK17" s="2">
        <f t="shared" si="0"/>
        <v>6450</v>
      </c>
      <c r="AL17" s="2" t="str">
        <f t="shared" si="0"/>
        <v>N.A.</v>
      </c>
      <c r="AM17" s="2">
        <f t="shared" si="0"/>
        <v>0</v>
      </c>
      <c r="AN17" s="2">
        <f t="shared" si="0"/>
        <v>0</v>
      </c>
      <c r="AO17" s="2" t="str">
        <f t="shared" si="0"/>
        <v>N.A.</v>
      </c>
      <c r="AP17" s="15">
        <f t="shared" si="0"/>
        <v>6340.2264858626659</v>
      </c>
      <c r="AQ17" s="13">
        <f t="shared" si="0"/>
        <v>7160.1691973969637</v>
      </c>
      <c r="AR17" s="14">
        <f t="shared" si="0"/>
        <v>6667.720499046959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>
        <v>0</v>
      </c>
      <c r="H18" s="2"/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299</v>
      </c>
      <c r="W18" s="2">
        <v>0</v>
      </c>
      <c r="X18" s="2">
        <v>0</v>
      </c>
      <c r="Y18" s="2">
        <v>0</v>
      </c>
      <c r="Z18" s="2">
        <v>0</v>
      </c>
      <c r="AA18" s="1">
        <f t="shared" si="3"/>
        <v>0</v>
      </c>
      <c r="AB18" s="13">
        <f t="shared" si="3"/>
        <v>299</v>
      </c>
      <c r="AC18" s="21">
        <f t="shared" si="4"/>
        <v>299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0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0"/>
        <v>N.A.</v>
      </c>
      <c r="AQ18" s="13">
        <f t="shared" si="0"/>
        <v>0</v>
      </c>
      <c r="AR18" s="14">
        <f t="shared" si="0"/>
        <v>0</v>
      </c>
    </row>
    <row r="19" spans="1:44" ht="15" customHeight="1" thickBot="1" x14ac:dyDescent="0.3">
      <c r="A19" s="4" t="s">
        <v>16</v>
      </c>
      <c r="B19" s="2">
        <v>53274070.000000007</v>
      </c>
      <c r="C19" s="2">
        <v>30737980.000000004</v>
      </c>
      <c r="D19" s="2">
        <v>4496160</v>
      </c>
      <c r="E19" s="2"/>
      <c r="F19" s="2">
        <v>8548400</v>
      </c>
      <c r="G19" s="2">
        <v>2270399.9999999995</v>
      </c>
      <c r="H19" s="2">
        <v>9298520</v>
      </c>
      <c r="I19" s="2">
        <v>0</v>
      </c>
      <c r="J19" s="2">
        <v>0</v>
      </c>
      <c r="K19" s="2"/>
      <c r="L19" s="1">
        <f t="shared" ref="L19" si="6">B19+D19+F19+H19+J19</f>
        <v>75617150</v>
      </c>
      <c r="M19" s="13">
        <f t="shared" ref="M19" si="7">C19+E19+G19+I19+K19</f>
        <v>33008380.000000004</v>
      </c>
      <c r="N19" s="21">
        <f t="shared" ref="N19" si="8">L19+M19</f>
        <v>108625530</v>
      </c>
      <c r="P19" s="4" t="s">
        <v>16</v>
      </c>
      <c r="Q19" s="2">
        <v>8251</v>
      </c>
      <c r="R19" s="2">
        <v>4082</v>
      </c>
      <c r="S19" s="2">
        <v>475</v>
      </c>
      <c r="T19" s="2">
        <v>0</v>
      </c>
      <c r="U19" s="2">
        <v>950</v>
      </c>
      <c r="V19" s="2">
        <v>651</v>
      </c>
      <c r="W19" s="2">
        <v>1777</v>
      </c>
      <c r="X19" s="2">
        <v>176</v>
      </c>
      <c r="Y19" s="2">
        <v>299</v>
      </c>
      <c r="Z19" s="2">
        <v>0</v>
      </c>
      <c r="AA19" s="1">
        <f t="shared" ref="AA19" si="9">Q19+S19+U19+W19+Y19</f>
        <v>11752</v>
      </c>
      <c r="AB19" s="13">
        <f t="shared" ref="AB19" si="10">R19+T19+V19+X19+Z19</f>
        <v>4909</v>
      </c>
      <c r="AC19" s="14">
        <f t="shared" ref="AC19" si="11">AA19+AB19</f>
        <v>16661</v>
      </c>
      <c r="AE19" s="4" t="s">
        <v>16</v>
      </c>
      <c r="AF19" s="2">
        <f t="shared" si="5"/>
        <v>6456.6804023754703</v>
      </c>
      <c r="AG19" s="2">
        <f t="shared" si="0"/>
        <v>7530.1273885350329</v>
      </c>
      <c r="AH19" s="2">
        <f t="shared" si="0"/>
        <v>9465.6</v>
      </c>
      <c r="AI19" s="2" t="str">
        <f t="shared" si="0"/>
        <v>N.A.</v>
      </c>
      <c r="AJ19" s="2">
        <f t="shared" si="0"/>
        <v>8998.3157894736851</v>
      </c>
      <c r="AK19" s="2">
        <f t="shared" si="0"/>
        <v>3487.557603686635</v>
      </c>
      <c r="AL19" s="2">
        <f t="shared" si="0"/>
        <v>5232.7068092290374</v>
      </c>
      <c r="AM19" s="2">
        <f t="shared" si="0"/>
        <v>0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6434.4069094622191</v>
      </c>
      <c r="AQ19" s="13">
        <f t="shared" ref="AQ19" si="13">IFERROR(M19/AB19, "N.A.")</f>
        <v>6724.0537787736821</v>
      </c>
      <c r="AR19" s="14">
        <f t="shared" ref="AR19" si="14">IFERROR(N19/AC19, "N.A.")</f>
        <v>6519.7485144949287</v>
      </c>
    </row>
    <row r="20" spans="1:44" ht="15" customHeight="1" thickBot="1" x14ac:dyDescent="0.3">
      <c r="A20" s="5" t="s">
        <v>0</v>
      </c>
      <c r="B20" s="44">
        <f>B19+C19</f>
        <v>84012050.000000015</v>
      </c>
      <c r="C20" s="45"/>
      <c r="D20" s="44">
        <f>D19+E19</f>
        <v>4496160</v>
      </c>
      <c r="E20" s="45"/>
      <c r="F20" s="44">
        <f>F19+G19</f>
        <v>10818800</v>
      </c>
      <c r="G20" s="45"/>
      <c r="H20" s="44">
        <f>H19+I19</f>
        <v>9298520</v>
      </c>
      <c r="I20" s="45"/>
      <c r="J20" s="44">
        <f>J19+K19</f>
        <v>0</v>
      </c>
      <c r="K20" s="45"/>
      <c r="L20" s="44">
        <f>L19+M19</f>
        <v>108625530</v>
      </c>
      <c r="M20" s="46"/>
      <c r="N20" s="22">
        <f>B20+D20+F20+H20+J20</f>
        <v>108625530.00000001</v>
      </c>
      <c r="P20" s="5" t="s">
        <v>0</v>
      </c>
      <c r="Q20" s="44">
        <f>Q19+R19</f>
        <v>12333</v>
      </c>
      <c r="R20" s="45"/>
      <c r="S20" s="44">
        <f>S19+T19</f>
        <v>475</v>
      </c>
      <c r="T20" s="45"/>
      <c r="U20" s="44">
        <f>U19+V19</f>
        <v>1601</v>
      </c>
      <c r="V20" s="45"/>
      <c r="W20" s="44">
        <f>W19+X19</f>
        <v>1953</v>
      </c>
      <c r="X20" s="45"/>
      <c r="Y20" s="44">
        <f>Y19+Z19</f>
        <v>299</v>
      </c>
      <c r="Z20" s="45"/>
      <c r="AA20" s="44">
        <f>AA19+AB19</f>
        <v>16661</v>
      </c>
      <c r="AB20" s="45"/>
      <c r="AC20" s="23">
        <f>Q20+S20+U20+W20+Y20</f>
        <v>16661</v>
      </c>
      <c r="AE20" s="5" t="s">
        <v>0</v>
      </c>
      <c r="AF20" s="24">
        <f>IFERROR(B20/Q20,"N.A.")</f>
        <v>6811.971945187709</v>
      </c>
      <c r="AG20" s="25"/>
      <c r="AH20" s="24">
        <f>IFERROR(D20/S20,"N.A.")</f>
        <v>9465.6</v>
      </c>
      <c r="AI20" s="25"/>
      <c r="AJ20" s="24">
        <f>IFERROR(F20/U20,"N.A.")</f>
        <v>6757.5265459088068</v>
      </c>
      <c r="AK20" s="25"/>
      <c r="AL20" s="24">
        <f>IFERROR(H20/W20,"N.A.")</f>
        <v>4761.1469534050175</v>
      </c>
      <c r="AM20" s="25"/>
      <c r="AN20" s="24">
        <f>IFERROR(J20/Y20,"N.A.")</f>
        <v>0</v>
      </c>
      <c r="AO20" s="25"/>
      <c r="AP20" s="24">
        <f>IFERROR(L20/AA20,"N.A.")</f>
        <v>6519.7485144949287</v>
      </c>
      <c r="AQ20" s="25"/>
      <c r="AR20" s="16">
        <f>IFERROR(N20/AC20, "N.A.")</f>
        <v>6519.7485144949296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6" t="s">
        <v>1</v>
      </c>
      <c r="B23" s="29" t="s">
        <v>2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26" t="s">
        <v>0</v>
      </c>
      <c r="P23" s="26" t="s">
        <v>1</v>
      </c>
      <c r="Q23" s="29" t="s">
        <v>2</v>
      </c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26" t="s">
        <v>0</v>
      </c>
      <c r="AE23" s="26" t="s">
        <v>1</v>
      </c>
      <c r="AF23" s="29" t="s">
        <v>2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26" t="s">
        <v>0</v>
      </c>
    </row>
    <row r="24" spans="1:44" ht="15" customHeight="1" x14ac:dyDescent="0.25">
      <c r="A24" s="27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8"/>
      <c r="N24" s="27"/>
      <c r="P24" s="27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8"/>
      <c r="AC24" s="27"/>
      <c r="AE24" s="27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8"/>
      <c r="AR24" s="27"/>
    </row>
    <row r="25" spans="1:44" ht="15" customHeight="1" thickBot="1" x14ac:dyDescent="0.3">
      <c r="A25" s="27"/>
      <c r="B25" s="40" t="s">
        <v>8</v>
      </c>
      <c r="C25" s="41"/>
      <c r="D25" s="42" t="s">
        <v>9</v>
      </c>
      <c r="E25" s="43"/>
      <c r="F25" s="36"/>
      <c r="G25" s="37"/>
      <c r="H25" s="36"/>
      <c r="I25" s="37"/>
      <c r="J25" s="36"/>
      <c r="K25" s="37"/>
      <c r="L25" s="36"/>
      <c r="M25" s="39"/>
      <c r="N25" s="27"/>
      <c r="P25" s="27"/>
      <c r="Q25" s="40" t="s">
        <v>8</v>
      </c>
      <c r="R25" s="41"/>
      <c r="S25" s="42" t="s">
        <v>9</v>
      </c>
      <c r="T25" s="43"/>
      <c r="U25" s="36"/>
      <c r="V25" s="37"/>
      <c r="W25" s="36"/>
      <c r="X25" s="37"/>
      <c r="Y25" s="36"/>
      <c r="Z25" s="37"/>
      <c r="AA25" s="36"/>
      <c r="AB25" s="39"/>
      <c r="AC25" s="27"/>
      <c r="AE25" s="27"/>
      <c r="AF25" s="40" t="s">
        <v>8</v>
      </c>
      <c r="AG25" s="41"/>
      <c r="AH25" s="42" t="s">
        <v>9</v>
      </c>
      <c r="AI25" s="43"/>
      <c r="AJ25" s="36"/>
      <c r="AK25" s="37"/>
      <c r="AL25" s="36"/>
      <c r="AM25" s="37"/>
      <c r="AN25" s="36"/>
      <c r="AO25" s="37"/>
      <c r="AP25" s="36"/>
      <c r="AQ25" s="39"/>
      <c r="AR25" s="27"/>
    </row>
    <row r="26" spans="1:44" ht="15" customHeight="1" thickBot="1" x14ac:dyDescent="0.3">
      <c r="A26" s="28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8"/>
      <c r="P26" s="28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8"/>
      <c r="AE26" s="28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8"/>
    </row>
    <row r="27" spans="1:44" ht="15" customHeight="1" thickBot="1" x14ac:dyDescent="0.3">
      <c r="A27" s="3" t="s">
        <v>12</v>
      </c>
      <c r="B27" s="2">
        <v>8222500</v>
      </c>
      <c r="C27" s="2"/>
      <c r="D27" s="2">
        <v>3588000</v>
      </c>
      <c r="E27" s="2"/>
      <c r="F27" s="2">
        <v>6619850</v>
      </c>
      <c r="G27" s="2"/>
      <c r="H27" s="2">
        <v>4139180</v>
      </c>
      <c r="I27" s="2"/>
      <c r="J27" s="2"/>
      <c r="K27" s="2"/>
      <c r="L27" s="1">
        <f>B27+D27+F27+H27+J27</f>
        <v>22569530</v>
      </c>
      <c r="M27" s="13">
        <f>C27+E27+G27+I27+K27</f>
        <v>0</v>
      </c>
      <c r="N27" s="14">
        <f>L27+M27</f>
        <v>22569530</v>
      </c>
      <c r="P27" s="3" t="s">
        <v>12</v>
      </c>
      <c r="Q27" s="2">
        <v>1196</v>
      </c>
      <c r="R27" s="2">
        <v>0</v>
      </c>
      <c r="S27" s="2">
        <v>299</v>
      </c>
      <c r="T27" s="2">
        <v>0</v>
      </c>
      <c r="U27" s="2">
        <v>651</v>
      </c>
      <c r="V27" s="2">
        <v>0</v>
      </c>
      <c r="W27" s="2">
        <v>1003</v>
      </c>
      <c r="X27" s="2">
        <v>0</v>
      </c>
      <c r="Y27" s="2">
        <v>0</v>
      </c>
      <c r="Z27" s="2">
        <v>0</v>
      </c>
      <c r="AA27" s="1">
        <f t="shared" ref="AA27" si="15">Q27+S27+U27+W27+Y27</f>
        <v>3149</v>
      </c>
      <c r="AB27" s="13">
        <f t="shared" ref="AB27" si="16">R27+T27+V27+X27+Z27</f>
        <v>0</v>
      </c>
      <c r="AC27" s="14">
        <f>AA27+AB27</f>
        <v>3149</v>
      </c>
      <c r="AE27" s="3" t="s">
        <v>12</v>
      </c>
      <c r="AF27" s="2">
        <f>IFERROR(B27/Q27, "N.A.")</f>
        <v>6875</v>
      </c>
      <c r="AG27" s="2" t="str">
        <f t="shared" ref="AG27:AR31" si="17">IFERROR(C27/R27, "N.A.")</f>
        <v>N.A.</v>
      </c>
      <c r="AH27" s="2">
        <f t="shared" si="17"/>
        <v>12000</v>
      </c>
      <c r="AI27" s="2" t="str">
        <f t="shared" si="17"/>
        <v>N.A.</v>
      </c>
      <c r="AJ27" s="2">
        <f t="shared" si="17"/>
        <v>10168.740399385561</v>
      </c>
      <c r="AK27" s="2" t="str">
        <f t="shared" si="17"/>
        <v>N.A.</v>
      </c>
      <c r="AL27" s="2">
        <f t="shared" si="17"/>
        <v>4126.7996011964105</v>
      </c>
      <c r="AM27" s="2" t="str">
        <f t="shared" si="17"/>
        <v>N.A.</v>
      </c>
      <c r="AN27" s="2" t="str">
        <f t="shared" si="17"/>
        <v>N.A.</v>
      </c>
      <c r="AO27" s="2" t="str">
        <f t="shared" si="17"/>
        <v>N.A.</v>
      </c>
      <c r="AP27" s="15">
        <f t="shared" si="17"/>
        <v>7167.2054620514446</v>
      </c>
      <c r="AQ27" s="13" t="str">
        <f t="shared" si="17"/>
        <v>N.A.</v>
      </c>
      <c r="AR27" s="14">
        <f t="shared" si="17"/>
        <v>7167.2054620514446</v>
      </c>
    </row>
    <row r="28" spans="1:44" ht="15" customHeight="1" thickBot="1" x14ac:dyDescent="0.3">
      <c r="A28" s="3" t="s">
        <v>13</v>
      </c>
      <c r="B28" s="2">
        <v>1495000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8">B28+D28+F28+H28+J28</f>
        <v>1495000</v>
      </c>
      <c r="M28" s="13">
        <f t="shared" si="18"/>
        <v>0</v>
      </c>
      <c r="N28" s="14">
        <f t="shared" ref="N28:N30" si="19">L28+M28</f>
        <v>1495000</v>
      </c>
      <c r="P28" s="3" t="s">
        <v>13</v>
      </c>
      <c r="Q28" s="2">
        <v>299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A30" si="20">Q28+S28+U28+W28+Y28</f>
        <v>299</v>
      </c>
      <c r="AB28" s="13">
        <f t="shared" ref="AB28:AB30" si="21">R28+T28+V28+X28+Z28</f>
        <v>0</v>
      </c>
      <c r="AC28" s="14">
        <f t="shared" ref="AC28:AC30" si="22">AA28+AB28</f>
        <v>299</v>
      </c>
      <c r="AE28" s="3" t="s">
        <v>13</v>
      </c>
      <c r="AF28" s="2">
        <f t="shared" ref="AF28:AF31" si="23">IFERROR(B28/Q28, "N.A.")</f>
        <v>5000</v>
      </c>
      <c r="AG28" s="2" t="str">
        <f t="shared" si="17"/>
        <v>N.A.</v>
      </c>
      <c r="AH28" s="2" t="str">
        <f t="shared" si="17"/>
        <v>N.A.</v>
      </c>
      <c r="AI28" s="2" t="str">
        <f t="shared" si="17"/>
        <v>N.A.</v>
      </c>
      <c r="AJ28" s="2" t="str">
        <f t="shared" si="17"/>
        <v>N.A.</v>
      </c>
      <c r="AK28" s="2" t="str">
        <f t="shared" si="17"/>
        <v>N.A.</v>
      </c>
      <c r="AL28" s="2" t="str">
        <f t="shared" si="17"/>
        <v>N.A.</v>
      </c>
      <c r="AM28" s="2" t="str">
        <f t="shared" si="17"/>
        <v>N.A.</v>
      </c>
      <c r="AN28" s="2" t="str">
        <f t="shared" si="17"/>
        <v>N.A.</v>
      </c>
      <c r="AO28" s="2" t="str">
        <f t="shared" si="17"/>
        <v>N.A.</v>
      </c>
      <c r="AP28" s="15">
        <f t="shared" si="17"/>
        <v>5000</v>
      </c>
      <c r="AQ28" s="13" t="str">
        <f t="shared" si="17"/>
        <v>N.A.</v>
      </c>
      <c r="AR28" s="14">
        <f t="shared" si="17"/>
        <v>5000</v>
      </c>
    </row>
    <row r="29" spans="1:44" ht="15" customHeight="1" thickBot="1" x14ac:dyDescent="0.3">
      <c r="A29" s="3" t="s">
        <v>14</v>
      </c>
      <c r="B29" s="2">
        <v>21347339.999999996</v>
      </c>
      <c r="C29" s="2">
        <v>16045600</v>
      </c>
      <c r="D29" s="2">
        <v>908160</v>
      </c>
      <c r="E29" s="2"/>
      <c r="F29" s="2"/>
      <c r="G29" s="2">
        <v>2270400</v>
      </c>
      <c r="H29" s="2"/>
      <c r="I29" s="2">
        <v>0</v>
      </c>
      <c r="J29" s="2"/>
      <c r="K29" s="2"/>
      <c r="L29" s="1">
        <f t="shared" si="18"/>
        <v>22255499.999999996</v>
      </c>
      <c r="M29" s="13">
        <f t="shared" si="18"/>
        <v>18316000</v>
      </c>
      <c r="N29" s="14">
        <f t="shared" si="19"/>
        <v>40571500</v>
      </c>
      <c r="P29" s="3" t="s">
        <v>14</v>
      </c>
      <c r="Q29" s="2">
        <v>2956</v>
      </c>
      <c r="R29" s="2">
        <v>2428</v>
      </c>
      <c r="S29" s="2">
        <v>176</v>
      </c>
      <c r="T29" s="2">
        <v>0</v>
      </c>
      <c r="U29" s="2">
        <v>0</v>
      </c>
      <c r="V29" s="2">
        <v>176</v>
      </c>
      <c r="W29" s="2">
        <v>0</v>
      </c>
      <c r="X29" s="2">
        <v>176</v>
      </c>
      <c r="Y29" s="2">
        <v>0</v>
      </c>
      <c r="Z29" s="2">
        <v>0</v>
      </c>
      <c r="AA29" s="1">
        <f t="shared" si="20"/>
        <v>3132</v>
      </c>
      <c r="AB29" s="13">
        <f t="shared" si="21"/>
        <v>2780</v>
      </c>
      <c r="AC29" s="14">
        <f t="shared" si="22"/>
        <v>5912</v>
      </c>
      <c r="AE29" s="3" t="s">
        <v>14</v>
      </c>
      <c r="AF29" s="2">
        <f t="shared" si="23"/>
        <v>7221.6982408660342</v>
      </c>
      <c r="AG29" s="2">
        <f t="shared" si="17"/>
        <v>6608.5667215815483</v>
      </c>
      <c r="AH29" s="2">
        <f t="shared" si="17"/>
        <v>5160</v>
      </c>
      <c r="AI29" s="2" t="str">
        <f t="shared" si="17"/>
        <v>N.A.</v>
      </c>
      <c r="AJ29" s="2" t="str">
        <f t="shared" si="17"/>
        <v>N.A.</v>
      </c>
      <c r="AK29" s="2">
        <f t="shared" si="17"/>
        <v>12900</v>
      </c>
      <c r="AL29" s="2" t="str">
        <f t="shared" si="17"/>
        <v>N.A.</v>
      </c>
      <c r="AM29" s="2">
        <f t="shared" si="17"/>
        <v>0</v>
      </c>
      <c r="AN29" s="2" t="str">
        <f t="shared" si="17"/>
        <v>N.A.</v>
      </c>
      <c r="AO29" s="2" t="str">
        <f t="shared" si="17"/>
        <v>N.A.</v>
      </c>
      <c r="AP29" s="15">
        <f t="shared" si="17"/>
        <v>7105.8429118773938</v>
      </c>
      <c r="AQ29" s="13">
        <f t="shared" si="17"/>
        <v>6588.4892086330938</v>
      </c>
      <c r="AR29" s="14">
        <f t="shared" si="17"/>
        <v>6862.5676589986469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>
        <v>0</v>
      </c>
      <c r="H30" s="2"/>
      <c r="I30" s="2"/>
      <c r="J30" s="2"/>
      <c r="K30" s="2"/>
      <c r="L30" s="1">
        <f t="shared" si="18"/>
        <v>0</v>
      </c>
      <c r="M30" s="13">
        <f t="shared" si="18"/>
        <v>0</v>
      </c>
      <c r="N30" s="14">
        <f t="shared" si="19"/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299</v>
      </c>
      <c r="W30" s="2">
        <v>0</v>
      </c>
      <c r="X30" s="2">
        <v>0</v>
      </c>
      <c r="Y30" s="2">
        <v>0</v>
      </c>
      <c r="Z30" s="2">
        <v>0</v>
      </c>
      <c r="AA30" s="1">
        <f t="shared" si="20"/>
        <v>0</v>
      </c>
      <c r="AB30" s="13">
        <f t="shared" si="21"/>
        <v>299</v>
      </c>
      <c r="AC30" s="21">
        <f t="shared" si="22"/>
        <v>299</v>
      </c>
      <c r="AE30" s="3" t="s">
        <v>15</v>
      </c>
      <c r="AF30" s="2" t="str">
        <f t="shared" si="23"/>
        <v>N.A.</v>
      </c>
      <c r="AG30" s="2" t="str">
        <f t="shared" si="17"/>
        <v>N.A.</v>
      </c>
      <c r="AH30" s="2" t="str">
        <f t="shared" si="17"/>
        <v>N.A.</v>
      </c>
      <c r="AI30" s="2" t="str">
        <f t="shared" si="17"/>
        <v>N.A.</v>
      </c>
      <c r="AJ30" s="2" t="str">
        <f t="shared" si="17"/>
        <v>N.A.</v>
      </c>
      <c r="AK30" s="2">
        <f t="shared" si="17"/>
        <v>0</v>
      </c>
      <c r="AL30" s="2" t="str">
        <f t="shared" si="17"/>
        <v>N.A.</v>
      </c>
      <c r="AM30" s="2" t="str">
        <f t="shared" si="17"/>
        <v>N.A.</v>
      </c>
      <c r="AN30" s="2" t="str">
        <f t="shared" si="17"/>
        <v>N.A.</v>
      </c>
      <c r="AO30" s="2" t="str">
        <f t="shared" si="17"/>
        <v>N.A.</v>
      </c>
      <c r="AP30" s="15" t="str">
        <f t="shared" si="17"/>
        <v>N.A.</v>
      </c>
      <c r="AQ30" s="13">
        <f t="shared" si="17"/>
        <v>0</v>
      </c>
      <c r="AR30" s="14">
        <f t="shared" si="17"/>
        <v>0</v>
      </c>
    </row>
    <row r="31" spans="1:44" ht="15" customHeight="1" thickBot="1" x14ac:dyDescent="0.3">
      <c r="A31" s="4" t="s">
        <v>16</v>
      </c>
      <c r="B31" s="2">
        <v>31064839.999999993</v>
      </c>
      <c r="C31" s="2">
        <v>16045600</v>
      </c>
      <c r="D31" s="2">
        <v>4496160</v>
      </c>
      <c r="E31" s="2"/>
      <c r="F31" s="2">
        <v>6619850</v>
      </c>
      <c r="G31" s="2">
        <v>2270399.9999999995</v>
      </c>
      <c r="H31" s="2">
        <v>4139180</v>
      </c>
      <c r="I31" s="2">
        <v>0</v>
      </c>
      <c r="J31" s="2"/>
      <c r="K31" s="2"/>
      <c r="L31" s="1">
        <f t="shared" ref="L31" si="24">B31+D31+F31+H31+J31</f>
        <v>46320029.999999993</v>
      </c>
      <c r="M31" s="13">
        <f t="shared" ref="M31" si="25">C31+E31+G31+I31+K31</f>
        <v>18316000</v>
      </c>
      <c r="N31" s="21">
        <f t="shared" ref="N31" si="26">L31+M31</f>
        <v>64636029.999999993</v>
      </c>
      <c r="P31" s="4" t="s">
        <v>16</v>
      </c>
      <c r="Q31" s="2">
        <v>4451</v>
      </c>
      <c r="R31" s="2">
        <v>2428</v>
      </c>
      <c r="S31" s="2">
        <v>475</v>
      </c>
      <c r="T31" s="2">
        <v>0</v>
      </c>
      <c r="U31" s="2">
        <v>651</v>
      </c>
      <c r="V31" s="2">
        <v>475</v>
      </c>
      <c r="W31" s="2">
        <v>1003</v>
      </c>
      <c r="X31" s="2">
        <v>176</v>
      </c>
      <c r="Y31" s="2">
        <v>0</v>
      </c>
      <c r="Z31" s="2">
        <v>0</v>
      </c>
      <c r="AA31" s="1">
        <f t="shared" ref="AA31" si="27">Q31+S31+U31+W31+Y31</f>
        <v>6580</v>
      </c>
      <c r="AB31" s="13">
        <f t="shared" ref="AB31" si="28">R31+T31+V31+X31+Z31</f>
        <v>3079</v>
      </c>
      <c r="AC31" s="14">
        <f t="shared" ref="AC31" si="29">AA31+AB31</f>
        <v>9659</v>
      </c>
      <c r="AE31" s="4" t="s">
        <v>16</v>
      </c>
      <c r="AF31" s="2">
        <f t="shared" si="23"/>
        <v>6979.2945405526834</v>
      </c>
      <c r="AG31" s="2">
        <f t="shared" si="17"/>
        <v>6608.5667215815483</v>
      </c>
      <c r="AH31" s="2">
        <f t="shared" si="17"/>
        <v>9465.6</v>
      </c>
      <c r="AI31" s="2" t="str">
        <f t="shared" si="17"/>
        <v>N.A.</v>
      </c>
      <c r="AJ31" s="2">
        <f t="shared" si="17"/>
        <v>10168.740399385561</v>
      </c>
      <c r="AK31" s="2">
        <f t="shared" si="17"/>
        <v>4779.78947368421</v>
      </c>
      <c r="AL31" s="2">
        <f t="shared" si="17"/>
        <v>4126.7996011964105</v>
      </c>
      <c r="AM31" s="2">
        <f t="shared" si="17"/>
        <v>0</v>
      </c>
      <c r="AN31" s="2" t="str">
        <f t="shared" si="17"/>
        <v>N.A.</v>
      </c>
      <c r="AO31" s="2" t="str">
        <f t="shared" si="17"/>
        <v>N.A.</v>
      </c>
      <c r="AP31" s="15">
        <f t="shared" ref="AP31" si="30">IFERROR(L31/AA31, "N.A.")</f>
        <v>7039.5182370820658</v>
      </c>
      <c r="AQ31" s="13">
        <f t="shared" ref="AQ31" si="31">IFERROR(M31/AB31, "N.A.")</f>
        <v>5948.6846378694381</v>
      </c>
      <c r="AR31" s="14">
        <f t="shared" ref="AR31" si="32">IFERROR(N31/AC31, "N.A.")</f>
        <v>6691.7931462884353</v>
      </c>
    </row>
    <row r="32" spans="1:44" ht="15" customHeight="1" thickBot="1" x14ac:dyDescent="0.3">
      <c r="A32" s="5" t="s">
        <v>0</v>
      </c>
      <c r="B32" s="44">
        <f>B31+C31</f>
        <v>47110439.999999993</v>
      </c>
      <c r="C32" s="45"/>
      <c r="D32" s="44">
        <f>D31+E31</f>
        <v>4496160</v>
      </c>
      <c r="E32" s="45"/>
      <c r="F32" s="44">
        <f>F31+G31</f>
        <v>8890250</v>
      </c>
      <c r="G32" s="45"/>
      <c r="H32" s="44">
        <f>H31+I31</f>
        <v>4139180</v>
      </c>
      <c r="I32" s="45"/>
      <c r="J32" s="44">
        <f>J31+K31</f>
        <v>0</v>
      </c>
      <c r="K32" s="45"/>
      <c r="L32" s="44">
        <f>L31+M31</f>
        <v>64636029.999999993</v>
      </c>
      <c r="M32" s="46"/>
      <c r="N32" s="22">
        <f>B32+D32+F32+H32+J32</f>
        <v>64636029.999999993</v>
      </c>
      <c r="P32" s="5" t="s">
        <v>0</v>
      </c>
      <c r="Q32" s="44">
        <f>Q31+R31</f>
        <v>6879</v>
      </c>
      <c r="R32" s="45"/>
      <c r="S32" s="44">
        <f>S31+T31</f>
        <v>475</v>
      </c>
      <c r="T32" s="45"/>
      <c r="U32" s="44">
        <f>U31+V31</f>
        <v>1126</v>
      </c>
      <c r="V32" s="45"/>
      <c r="W32" s="44">
        <f>W31+X31</f>
        <v>1179</v>
      </c>
      <c r="X32" s="45"/>
      <c r="Y32" s="44">
        <f>Y31+Z31</f>
        <v>0</v>
      </c>
      <c r="Z32" s="45"/>
      <c r="AA32" s="44">
        <f>AA31+AB31</f>
        <v>9659</v>
      </c>
      <c r="AB32" s="45"/>
      <c r="AC32" s="23">
        <f>Q32+S32+U32+W32+Y32</f>
        <v>9659</v>
      </c>
      <c r="AE32" s="5" t="s">
        <v>0</v>
      </c>
      <c r="AF32" s="24">
        <f>IFERROR(B32/Q32,"N.A.")</f>
        <v>6848.4430876580891</v>
      </c>
      <c r="AG32" s="25"/>
      <c r="AH32" s="24">
        <f>IFERROR(D32/S32,"N.A.")</f>
        <v>9465.6</v>
      </c>
      <c r="AI32" s="25"/>
      <c r="AJ32" s="24">
        <f>IFERROR(F32/U32,"N.A.")</f>
        <v>7895.426287744227</v>
      </c>
      <c r="AK32" s="25"/>
      <c r="AL32" s="24">
        <f>IFERROR(H32/W32,"N.A.")</f>
        <v>3510.754877014419</v>
      </c>
      <c r="AM32" s="25"/>
      <c r="AN32" s="24" t="str">
        <f>IFERROR(J32/Y32,"N.A.")</f>
        <v>N.A.</v>
      </c>
      <c r="AO32" s="25"/>
      <c r="AP32" s="24">
        <f>IFERROR(L32/AA32,"N.A.")</f>
        <v>6691.7931462884353</v>
      </c>
      <c r="AQ32" s="25"/>
      <c r="AR32" s="16">
        <f>IFERROR(N32/AC32, "N.A.")</f>
        <v>6691.7931462884353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6" t="s">
        <v>1</v>
      </c>
      <c r="B35" s="29" t="s">
        <v>2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26" t="s">
        <v>0</v>
      </c>
      <c r="P35" s="26" t="s">
        <v>1</v>
      </c>
      <c r="Q35" s="29" t="s">
        <v>2</v>
      </c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26" t="s">
        <v>0</v>
      </c>
      <c r="AE35" s="26" t="s">
        <v>1</v>
      </c>
      <c r="AF35" s="29" t="s">
        <v>2</v>
      </c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26" t="s">
        <v>0</v>
      </c>
    </row>
    <row r="36" spans="1:44" ht="15" customHeight="1" x14ac:dyDescent="0.25">
      <c r="A36" s="27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8"/>
      <c r="N36" s="27"/>
      <c r="P36" s="27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8"/>
      <c r="AC36" s="27"/>
      <c r="AE36" s="27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8"/>
      <c r="AR36" s="27"/>
    </row>
    <row r="37" spans="1:44" ht="15" customHeight="1" thickBot="1" x14ac:dyDescent="0.3">
      <c r="A37" s="27"/>
      <c r="B37" s="40" t="s">
        <v>8</v>
      </c>
      <c r="C37" s="41"/>
      <c r="D37" s="42" t="s">
        <v>9</v>
      </c>
      <c r="E37" s="43"/>
      <c r="F37" s="36"/>
      <c r="G37" s="37"/>
      <c r="H37" s="36"/>
      <c r="I37" s="37"/>
      <c r="J37" s="36"/>
      <c r="K37" s="37"/>
      <c r="L37" s="36"/>
      <c r="M37" s="39"/>
      <c r="N37" s="27"/>
      <c r="P37" s="27"/>
      <c r="Q37" s="40" t="s">
        <v>8</v>
      </c>
      <c r="R37" s="41"/>
      <c r="S37" s="42" t="s">
        <v>9</v>
      </c>
      <c r="T37" s="43"/>
      <c r="U37" s="36"/>
      <c r="V37" s="37"/>
      <c r="W37" s="36"/>
      <c r="X37" s="37"/>
      <c r="Y37" s="36"/>
      <c r="Z37" s="37"/>
      <c r="AA37" s="36"/>
      <c r="AB37" s="39"/>
      <c r="AC37" s="27"/>
      <c r="AE37" s="27"/>
      <c r="AF37" s="40" t="s">
        <v>8</v>
      </c>
      <c r="AG37" s="41"/>
      <c r="AH37" s="42" t="s">
        <v>9</v>
      </c>
      <c r="AI37" s="43"/>
      <c r="AJ37" s="36"/>
      <c r="AK37" s="37"/>
      <c r="AL37" s="36"/>
      <c r="AM37" s="37"/>
      <c r="AN37" s="36"/>
      <c r="AO37" s="37"/>
      <c r="AP37" s="36"/>
      <c r="AQ37" s="39"/>
      <c r="AR37" s="27"/>
    </row>
    <row r="38" spans="1:44" ht="15" customHeight="1" thickBot="1" x14ac:dyDescent="0.3">
      <c r="A38" s="28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8"/>
      <c r="P38" s="28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8"/>
      <c r="AE38" s="28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8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>
        <v>1928550</v>
      </c>
      <c r="G39" s="2"/>
      <c r="H39" s="2">
        <v>5159340</v>
      </c>
      <c r="I39" s="2"/>
      <c r="J39" s="2"/>
      <c r="K39" s="2"/>
      <c r="L39" s="1">
        <f>B39+D39+F39+H39+J39</f>
        <v>7087890</v>
      </c>
      <c r="M39" s="13">
        <f>C39+E39+G39+I39+K39</f>
        <v>0</v>
      </c>
      <c r="N39" s="14">
        <f>L39+M39</f>
        <v>7087890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299</v>
      </c>
      <c r="V39" s="2">
        <v>0</v>
      </c>
      <c r="W39" s="2">
        <v>774</v>
      </c>
      <c r="X39" s="2">
        <v>0</v>
      </c>
      <c r="Y39" s="2">
        <v>0</v>
      </c>
      <c r="Z39" s="2">
        <v>0</v>
      </c>
      <c r="AA39" s="1">
        <f>Q39+S39+U39+W39+Y39</f>
        <v>1073</v>
      </c>
      <c r="AB39" s="13">
        <f>R39+T39+V39+X39+Z39</f>
        <v>0</v>
      </c>
      <c r="AC39" s="14">
        <f>AA39+AB39</f>
        <v>1073</v>
      </c>
      <c r="AE39" s="3" t="s">
        <v>12</v>
      </c>
      <c r="AF39" s="2" t="str">
        <f>IFERROR(B39/Q39, "N.A.")</f>
        <v>N.A.</v>
      </c>
      <c r="AG39" s="2" t="str">
        <f t="shared" ref="AG39:AR43" si="33">IFERROR(C39/R39, "N.A.")</f>
        <v>N.A.</v>
      </c>
      <c r="AH39" s="2" t="str">
        <f t="shared" si="33"/>
        <v>N.A.</v>
      </c>
      <c r="AI39" s="2" t="str">
        <f t="shared" si="33"/>
        <v>N.A.</v>
      </c>
      <c r="AJ39" s="2">
        <f t="shared" si="33"/>
        <v>6450</v>
      </c>
      <c r="AK39" s="2" t="str">
        <f t="shared" si="33"/>
        <v>N.A.</v>
      </c>
      <c r="AL39" s="2">
        <f t="shared" si="33"/>
        <v>6665.8139534883721</v>
      </c>
      <c r="AM39" s="2" t="str">
        <f t="shared" si="33"/>
        <v>N.A.</v>
      </c>
      <c r="AN39" s="2" t="str">
        <f t="shared" si="33"/>
        <v>N.A.</v>
      </c>
      <c r="AO39" s="2" t="str">
        <f t="shared" si="33"/>
        <v>N.A.</v>
      </c>
      <c r="AP39" s="15">
        <f t="shared" si="33"/>
        <v>6605.6756756756758</v>
      </c>
      <c r="AQ39" s="13" t="str">
        <f t="shared" si="33"/>
        <v>N.A.</v>
      </c>
      <c r="AR39" s="14">
        <f t="shared" si="33"/>
        <v>6605.6756756756758</v>
      </c>
    </row>
    <row r="40" spans="1:44" ht="15" customHeight="1" thickBot="1" x14ac:dyDescent="0.3">
      <c r="A40" s="3" t="s">
        <v>13</v>
      </c>
      <c r="B40" s="2">
        <v>514280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4">B40+D40+F40+H40+J40</f>
        <v>514280</v>
      </c>
      <c r="M40" s="13">
        <f t="shared" si="34"/>
        <v>0</v>
      </c>
      <c r="N40" s="14">
        <f t="shared" ref="N40:N42" si="35">L40+M40</f>
        <v>514280</v>
      </c>
      <c r="P40" s="3" t="s">
        <v>13</v>
      </c>
      <c r="Q40" s="2">
        <v>299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6">Q40+S40+U40+W40+Y40</f>
        <v>299</v>
      </c>
      <c r="AB40" s="13">
        <f t="shared" si="36"/>
        <v>0</v>
      </c>
      <c r="AC40" s="14">
        <f t="shared" ref="AC40:AC42" si="37">AA40+AB40</f>
        <v>299</v>
      </c>
      <c r="AE40" s="3" t="s">
        <v>13</v>
      </c>
      <c r="AF40" s="2">
        <f t="shared" ref="AF40:AF43" si="38">IFERROR(B40/Q40, "N.A.")</f>
        <v>1720</v>
      </c>
      <c r="AG40" s="2" t="str">
        <f t="shared" si="33"/>
        <v>N.A.</v>
      </c>
      <c r="AH40" s="2" t="str">
        <f t="shared" si="33"/>
        <v>N.A.</v>
      </c>
      <c r="AI40" s="2" t="str">
        <f t="shared" si="33"/>
        <v>N.A.</v>
      </c>
      <c r="AJ40" s="2" t="str">
        <f t="shared" si="33"/>
        <v>N.A.</v>
      </c>
      <c r="AK40" s="2" t="str">
        <f t="shared" si="33"/>
        <v>N.A.</v>
      </c>
      <c r="AL40" s="2" t="str">
        <f t="shared" si="33"/>
        <v>N.A.</v>
      </c>
      <c r="AM40" s="2" t="str">
        <f t="shared" si="33"/>
        <v>N.A.</v>
      </c>
      <c r="AN40" s="2" t="str">
        <f t="shared" si="33"/>
        <v>N.A.</v>
      </c>
      <c r="AO40" s="2" t="str">
        <f t="shared" si="33"/>
        <v>N.A.</v>
      </c>
      <c r="AP40" s="15">
        <f t="shared" si="33"/>
        <v>1720</v>
      </c>
      <c r="AQ40" s="13" t="str">
        <f t="shared" si="33"/>
        <v>N.A.</v>
      </c>
      <c r="AR40" s="14">
        <f t="shared" si="33"/>
        <v>1720</v>
      </c>
    </row>
    <row r="41" spans="1:44" ht="15" customHeight="1" thickBot="1" x14ac:dyDescent="0.3">
      <c r="A41" s="3" t="s">
        <v>14</v>
      </c>
      <c r="B41" s="2">
        <v>21694950.000000004</v>
      </c>
      <c r="C41" s="2">
        <v>14692380</v>
      </c>
      <c r="D41" s="2"/>
      <c r="E41" s="2"/>
      <c r="F41" s="2"/>
      <c r="G41" s="2">
        <v>0</v>
      </c>
      <c r="H41" s="2"/>
      <c r="I41" s="2"/>
      <c r="J41" s="2">
        <v>0</v>
      </c>
      <c r="K41" s="2"/>
      <c r="L41" s="1">
        <f t="shared" si="34"/>
        <v>21694950.000000004</v>
      </c>
      <c r="M41" s="13">
        <f t="shared" si="34"/>
        <v>14692380</v>
      </c>
      <c r="N41" s="14">
        <f t="shared" si="35"/>
        <v>36387330</v>
      </c>
      <c r="P41" s="3" t="s">
        <v>14</v>
      </c>
      <c r="Q41" s="2">
        <v>3501</v>
      </c>
      <c r="R41" s="2">
        <v>1654</v>
      </c>
      <c r="S41" s="2">
        <v>0</v>
      </c>
      <c r="T41" s="2">
        <v>0</v>
      </c>
      <c r="U41" s="2">
        <v>0</v>
      </c>
      <c r="V41" s="2">
        <v>176</v>
      </c>
      <c r="W41" s="2">
        <v>0</v>
      </c>
      <c r="X41" s="2">
        <v>0</v>
      </c>
      <c r="Y41" s="2">
        <v>299</v>
      </c>
      <c r="Z41" s="2">
        <v>0</v>
      </c>
      <c r="AA41" s="1">
        <f t="shared" si="36"/>
        <v>3800</v>
      </c>
      <c r="AB41" s="13">
        <f t="shared" si="36"/>
        <v>1830</v>
      </c>
      <c r="AC41" s="14">
        <f t="shared" si="37"/>
        <v>5630</v>
      </c>
      <c r="AE41" s="3" t="s">
        <v>14</v>
      </c>
      <c r="AF41" s="2">
        <f t="shared" si="38"/>
        <v>6196.7866323907465</v>
      </c>
      <c r="AG41" s="2">
        <f t="shared" si="33"/>
        <v>8882.9383313180169</v>
      </c>
      <c r="AH41" s="2" t="str">
        <f t="shared" si="33"/>
        <v>N.A.</v>
      </c>
      <c r="AI41" s="2" t="str">
        <f t="shared" si="33"/>
        <v>N.A.</v>
      </c>
      <c r="AJ41" s="2" t="str">
        <f t="shared" si="33"/>
        <v>N.A.</v>
      </c>
      <c r="AK41" s="2">
        <f t="shared" si="33"/>
        <v>0</v>
      </c>
      <c r="AL41" s="2" t="str">
        <f t="shared" si="33"/>
        <v>N.A.</v>
      </c>
      <c r="AM41" s="2" t="str">
        <f t="shared" si="33"/>
        <v>N.A.</v>
      </c>
      <c r="AN41" s="2">
        <f t="shared" si="33"/>
        <v>0</v>
      </c>
      <c r="AO41" s="2" t="str">
        <f t="shared" si="33"/>
        <v>N.A.</v>
      </c>
      <c r="AP41" s="15">
        <f t="shared" si="33"/>
        <v>5709.1973684210534</v>
      </c>
      <c r="AQ41" s="13">
        <f t="shared" si="33"/>
        <v>8028.622950819672</v>
      </c>
      <c r="AR41" s="14">
        <f t="shared" si="33"/>
        <v>6463.1136767317939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4"/>
        <v>0</v>
      </c>
      <c r="M42" s="13">
        <f t="shared" si="34"/>
        <v>0</v>
      </c>
      <c r="N42" s="14">
        <f t="shared" si="35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6"/>
        <v>0</v>
      </c>
      <c r="AB42" s="13">
        <f t="shared" si="36"/>
        <v>0</v>
      </c>
      <c r="AC42" s="14">
        <f t="shared" si="37"/>
        <v>0</v>
      </c>
      <c r="AE42" s="3" t="s">
        <v>15</v>
      </c>
      <c r="AF42" s="2" t="str">
        <f t="shared" si="38"/>
        <v>N.A.</v>
      </c>
      <c r="AG42" s="2" t="str">
        <f t="shared" si="33"/>
        <v>N.A.</v>
      </c>
      <c r="AH42" s="2" t="str">
        <f t="shared" si="33"/>
        <v>N.A.</v>
      </c>
      <c r="AI42" s="2" t="str">
        <f t="shared" si="33"/>
        <v>N.A.</v>
      </c>
      <c r="AJ42" s="2" t="str">
        <f t="shared" si="33"/>
        <v>N.A.</v>
      </c>
      <c r="AK42" s="2" t="str">
        <f t="shared" si="33"/>
        <v>N.A.</v>
      </c>
      <c r="AL42" s="2" t="str">
        <f t="shared" si="33"/>
        <v>N.A.</v>
      </c>
      <c r="AM42" s="2" t="str">
        <f t="shared" si="33"/>
        <v>N.A.</v>
      </c>
      <c r="AN42" s="2" t="str">
        <f t="shared" si="33"/>
        <v>N.A.</v>
      </c>
      <c r="AO42" s="2" t="str">
        <f t="shared" si="33"/>
        <v>N.A.</v>
      </c>
      <c r="AP42" s="15" t="str">
        <f t="shared" si="33"/>
        <v>N.A.</v>
      </c>
      <c r="AQ42" s="13" t="str">
        <f t="shared" si="33"/>
        <v>N.A.</v>
      </c>
      <c r="AR42" s="14" t="str">
        <f t="shared" si="33"/>
        <v>N.A.</v>
      </c>
    </row>
    <row r="43" spans="1:44" ht="15" customHeight="1" thickBot="1" x14ac:dyDescent="0.3">
      <c r="A43" s="4" t="s">
        <v>16</v>
      </c>
      <c r="B43" s="2">
        <v>22209230</v>
      </c>
      <c r="C43" s="2">
        <v>14692380</v>
      </c>
      <c r="D43" s="2"/>
      <c r="E43" s="2"/>
      <c r="F43" s="2">
        <v>1928550</v>
      </c>
      <c r="G43" s="2">
        <v>0</v>
      </c>
      <c r="H43" s="2">
        <v>5159340</v>
      </c>
      <c r="I43" s="2"/>
      <c r="J43" s="2">
        <v>0</v>
      </c>
      <c r="K43" s="2"/>
      <c r="L43" s="1">
        <f t="shared" ref="L43" si="39">B43+D43+F43+H43+J43</f>
        <v>29297120</v>
      </c>
      <c r="M43" s="13">
        <f t="shared" ref="M43" si="40">C43+E43+G43+I43+K43</f>
        <v>14692380</v>
      </c>
      <c r="N43" s="21">
        <f t="shared" ref="N43" si="41">L43+M43</f>
        <v>43989500</v>
      </c>
      <c r="P43" s="4" t="s">
        <v>16</v>
      </c>
      <c r="Q43" s="2">
        <v>3800</v>
      </c>
      <c r="R43" s="2">
        <v>1654</v>
      </c>
      <c r="S43" s="2">
        <v>0</v>
      </c>
      <c r="T43" s="2">
        <v>0</v>
      </c>
      <c r="U43" s="2">
        <v>299</v>
      </c>
      <c r="V43" s="2">
        <v>176</v>
      </c>
      <c r="W43" s="2">
        <v>774</v>
      </c>
      <c r="X43" s="2">
        <v>0</v>
      </c>
      <c r="Y43" s="2">
        <v>299</v>
      </c>
      <c r="Z43" s="2">
        <v>0</v>
      </c>
      <c r="AA43" s="1">
        <f t="shared" ref="AA43" si="42">Q43+S43+U43+W43+Y43</f>
        <v>5172</v>
      </c>
      <c r="AB43" s="13">
        <f t="shared" ref="AB43" si="43">R43+T43+V43+X43+Z43</f>
        <v>1830</v>
      </c>
      <c r="AC43" s="21">
        <f t="shared" ref="AC43" si="44">AA43+AB43</f>
        <v>7002</v>
      </c>
      <c r="AE43" s="4" t="s">
        <v>16</v>
      </c>
      <c r="AF43" s="2">
        <f t="shared" si="38"/>
        <v>5844.5342105263162</v>
      </c>
      <c r="AG43" s="2">
        <f t="shared" si="33"/>
        <v>8882.9383313180169</v>
      </c>
      <c r="AH43" s="2" t="str">
        <f t="shared" si="33"/>
        <v>N.A.</v>
      </c>
      <c r="AI43" s="2" t="str">
        <f t="shared" si="33"/>
        <v>N.A.</v>
      </c>
      <c r="AJ43" s="2">
        <f t="shared" si="33"/>
        <v>6450</v>
      </c>
      <c r="AK43" s="2">
        <f t="shared" si="33"/>
        <v>0</v>
      </c>
      <c r="AL43" s="2">
        <f t="shared" si="33"/>
        <v>6665.8139534883721</v>
      </c>
      <c r="AM43" s="2" t="str">
        <f t="shared" si="33"/>
        <v>N.A.</v>
      </c>
      <c r="AN43" s="2">
        <f t="shared" si="33"/>
        <v>0</v>
      </c>
      <c r="AO43" s="2" t="str">
        <f t="shared" si="33"/>
        <v>N.A.</v>
      </c>
      <c r="AP43" s="15">
        <f t="shared" ref="AP43" si="45">IFERROR(L43/AA43, "N.A.")</f>
        <v>5664.5630317092036</v>
      </c>
      <c r="AQ43" s="13">
        <f t="shared" ref="AQ43" si="46">IFERROR(M43/AB43, "N.A.")</f>
        <v>8028.622950819672</v>
      </c>
      <c r="AR43" s="14">
        <f t="shared" ref="AR43" si="47">IFERROR(N43/AC43, "N.A.")</f>
        <v>6282.4193087689227</v>
      </c>
    </row>
    <row r="44" spans="1:44" ht="15" customHeight="1" thickBot="1" x14ac:dyDescent="0.3">
      <c r="A44" s="5" t="s">
        <v>0</v>
      </c>
      <c r="B44" s="44">
        <f>B43+C43</f>
        <v>36901610</v>
      </c>
      <c r="C44" s="45"/>
      <c r="D44" s="44">
        <f>D43+E43</f>
        <v>0</v>
      </c>
      <c r="E44" s="45"/>
      <c r="F44" s="44">
        <f>F43+G43</f>
        <v>1928550</v>
      </c>
      <c r="G44" s="45"/>
      <c r="H44" s="44">
        <f>H43+I43</f>
        <v>5159340</v>
      </c>
      <c r="I44" s="45"/>
      <c r="J44" s="44">
        <f>J43+K43</f>
        <v>0</v>
      </c>
      <c r="K44" s="45"/>
      <c r="L44" s="44">
        <f>L43+M43</f>
        <v>43989500</v>
      </c>
      <c r="M44" s="46"/>
      <c r="N44" s="22">
        <f>B44+D44+F44+H44+J44</f>
        <v>43989500</v>
      </c>
      <c r="P44" s="5" t="s">
        <v>0</v>
      </c>
      <c r="Q44" s="44">
        <f>Q43+R43</f>
        <v>5454</v>
      </c>
      <c r="R44" s="45"/>
      <c r="S44" s="44">
        <f>S43+T43</f>
        <v>0</v>
      </c>
      <c r="T44" s="45"/>
      <c r="U44" s="44">
        <f>U43+V43</f>
        <v>475</v>
      </c>
      <c r="V44" s="45"/>
      <c r="W44" s="44">
        <f>W43+X43</f>
        <v>774</v>
      </c>
      <c r="X44" s="45"/>
      <c r="Y44" s="44">
        <f>Y43+Z43</f>
        <v>299</v>
      </c>
      <c r="Z44" s="45"/>
      <c r="AA44" s="44">
        <f>AA43+AB43</f>
        <v>7002</v>
      </c>
      <c r="AB44" s="46"/>
      <c r="AC44" s="22">
        <f>Q44+S44+U44+W44+Y44</f>
        <v>7002</v>
      </c>
      <c r="AE44" s="5" t="s">
        <v>0</v>
      </c>
      <c r="AF44" s="24">
        <f>IFERROR(B44/Q44,"N.A.")</f>
        <v>6765.9717638430511</v>
      </c>
      <c r="AG44" s="25"/>
      <c r="AH44" s="24" t="str">
        <f>IFERROR(D44/S44,"N.A.")</f>
        <v>N.A.</v>
      </c>
      <c r="AI44" s="25"/>
      <c r="AJ44" s="24">
        <f>IFERROR(F44/U44,"N.A.")</f>
        <v>4060.1052631578946</v>
      </c>
      <c r="AK44" s="25"/>
      <c r="AL44" s="24">
        <f>IFERROR(H44/W44,"N.A.")</f>
        <v>6665.8139534883721</v>
      </c>
      <c r="AM44" s="25"/>
      <c r="AN44" s="24">
        <f>IFERROR(J44/Y44,"N.A.")</f>
        <v>0</v>
      </c>
      <c r="AO44" s="25"/>
      <c r="AP44" s="24">
        <f>IFERROR(L44/AA44,"N.A.")</f>
        <v>6282.4193087689227</v>
      </c>
      <c r="AQ44" s="25"/>
      <c r="AR44" s="16">
        <f>IFERROR(N44/AC44, "N.A.")</f>
        <v>6282.4193087689227</v>
      </c>
    </row>
  </sheetData>
  <mergeCells count="144"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1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2023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6" t="s">
        <v>1</v>
      </c>
      <c r="B11" s="29" t="s">
        <v>2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26" t="s">
        <v>0</v>
      </c>
      <c r="P11" s="26" t="s">
        <v>1</v>
      </c>
      <c r="Q11" s="29" t="s">
        <v>2</v>
      </c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26" t="s">
        <v>0</v>
      </c>
      <c r="AE11" s="26" t="s">
        <v>1</v>
      </c>
      <c r="AF11" s="29" t="s">
        <v>2</v>
      </c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26" t="s">
        <v>0</v>
      </c>
    </row>
    <row r="12" spans="1:44" ht="15" customHeight="1" x14ac:dyDescent="0.25">
      <c r="A12" s="27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8"/>
      <c r="N12" s="27"/>
      <c r="P12" s="27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8"/>
      <c r="AC12" s="27"/>
      <c r="AE12" s="27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8"/>
      <c r="AR12" s="27"/>
    </row>
    <row r="13" spans="1:44" ht="15" customHeight="1" thickBot="1" x14ac:dyDescent="0.3">
      <c r="A13" s="27"/>
      <c r="B13" s="40" t="s">
        <v>8</v>
      </c>
      <c r="C13" s="41"/>
      <c r="D13" s="42" t="s">
        <v>9</v>
      </c>
      <c r="E13" s="43"/>
      <c r="F13" s="36"/>
      <c r="G13" s="37"/>
      <c r="H13" s="36"/>
      <c r="I13" s="37"/>
      <c r="J13" s="36"/>
      <c r="K13" s="37"/>
      <c r="L13" s="36"/>
      <c r="M13" s="39"/>
      <c r="N13" s="27"/>
      <c r="P13" s="27"/>
      <c r="Q13" s="40" t="s">
        <v>8</v>
      </c>
      <c r="R13" s="41"/>
      <c r="S13" s="42" t="s">
        <v>9</v>
      </c>
      <c r="T13" s="43"/>
      <c r="U13" s="36"/>
      <c r="V13" s="37"/>
      <c r="W13" s="36"/>
      <c r="X13" s="37"/>
      <c r="Y13" s="36"/>
      <c r="Z13" s="37"/>
      <c r="AA13" s="36"/>
      <c r="AB13" s="39"/>
      <c r="AC13" s="27"/>
      <c r="AE13" s="27"/>
      <c r="AF13" s="40" t="s">
        <v>8</v>
      </c>
      <c r="AG13" s="41"/>
      <c r="AH13" s="42" t="s">
        <v>9</v>
      </c>
      <c r="AI13" s="43"/>
      <c r="AJ13" s="36"/>
      <c r="AK13" s="37"/>
      <c r="AL13" s="36"/>
      <c r="AM13" s="37"/>
      <c r="AN13" s="36"/>
      <c r="AO13" s="37"/>
      <c r="AP13" s="36"/>
      <c r="AQ13" s="39"/>
      <c r="AR13" s="27"/>
    </row>
    <row r="14" spans="1:44" ht="15" customHeight="1" thickBot="1" x14ac:dyDescent="0.3">
      <c r="A14" s="28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8"/>
      <c r="P14" s="28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8"/>
      <c r="AE14" s="28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8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>B15+D15+F15+H15+J15</f>
        <v>0</v>
      </c>
      <c r="M15" s="13">
        <f>C15+E15+G15+I15+K15</f>
        <v>0</v>
      </c>
      <c r="N15" s="14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>Q15+S15+U15+W15+Y15</f>
        <v>0</v>
      </c>
      <c r="AB15" s="13">
        <f>R15+T15+V15+X15+Z15</f>
        <v>0</v>
      </c>
      <c r="AC15" s="14">
        <f>AA15+AB15</f>
        <v>0</v>
      </c>
      <c r="AE15" s="3" t="s">
        <v>12</v>
      </c>
      <c r="AF15" s="2" t="str">
        <f>IFERROR(B15/Q15, "N.A.")</f>
        <v>N.A.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 t="str">
        <f t="shared" si="0"/>
        <v>N.A.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 t="str">
        <f t="shared" si="0"/>
        <v>N.A.</v>
      </c>
      <c r="AQ15" s="13" t="str">
        <f t="shared" si="0"/>
        <v>N.A.</v>
      </c>
      <c r="AR15" s="14" t="str">
        <f t="shared" si="0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0</v>
      </c>
      <c r="M16" s="13">
        <f t="shared" si="1"/>
        <v>0</v>
      </c>
      <c r="N16" s="14">
        <f t="shared" ref="N16:N18" si="2"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ref="AA16:AB18" si="3">Q16+S16+U16+W16+Y16</f>
        <v>0</v>
      </c>
      <c r="AB16" s="13">
        <f t="shared" si="3"/>
        <v>0</v>
      </c>
      <c r="AC16" s="14">
        <f t="shared" ref="AC16:AC18" si="4">AA16+AB16</f>
        <v>0</v>
      </c>
      <c r="AE16" s="3" t="s">
        <v>13</v>
      </c>
      <c r="AF16" s="2" t="str">
        <f t="shared" ref="AF16:AF19" si="5">IFERROR(B16/Q16, "N.A.")</f>
        <v>N.A.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 t="str">
        <f t="shared" si="0"/>
        <v>N.A.</v>
      </c>
      <c r="AQ16" s="13" t="str">
        <f t="shared" si="0"/>
        <v>N.A.</v>
      </c>
      <c r="AR16" s="14" t="str">
        <f t="shared" si="0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1"/>
        <v>0</v>
      </c>
      <c r="M17" s="13">
        <f t="shared" si="1"/>
        <v>0</v>
      </c>
      <c r="N17" s="14">
        <f t="shared" si="2"/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3"/>
        <v>0</v>
      </c>
      <c r="AB17" s="13">
        <f t="shared" si="3"/>
        <v>0</v>
      </c>
      <c r="AC17" s="14">
        <f t="shared" si="4"/>
        <v>0</v>
      </c>
      <c r="AE17" s="3" t="s">
        <v>14</v>
      </c>
      <c r="AF17" s="2" t="str">
        <f t="shared" si="5"/>
        <v>N.A.</v>
      </c>
      <c r="AG17" s="2" t="str">
        <f t="shared" si="0"/>
        <v>N.A.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 t="str">
        <f t="shared" si="0"/>
        <v>N.A.</v>
      </c>
      <c r="AN17" s="2" t="str">
        <f t="shared" si="0"/>
        <v>N.A.</v>
      </c>
      <c r="AO17" s="2" t="str">
        <f t="shared" si="0"/>
        <v>N.A.</v>
      </c>
      <c r="AP17" s="15" t="str">
        <f t="shared" si="0"/>
        <v>N.A.</v>
      </c>
      <c r="AQ17" s="13" t="str">
        <f t="shared" si="0"/>
        <v>N.A.</v>
      </c>
      <c r="AR17" s="14" t="str">
        <f t="shared" si="0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3"/>
        <v>0</v>
      </c>
      <c r="AB18" s="13">
        <f t="shared" si="3"/>
        <v>0</v>
      </c>
      <c r="AC18" s="21">
        <f t="shared" si="4"/>
        <v>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0"/>
        <v>N.A.</v>
      </c>
      <c r="AQ18" s="13" t="str">
        <f t="shared" si="0"/>
        <v>N.A.</v>
      </c>
      <c r="AR18" s="14" t="str">
        <f t="shared" si="0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6">B19+D19+F19+H19+J19</f>
        <v>0</v>
      </c>
      <c r="M19" s="13">
        <f t="shared" ref="M19" si="7">C19+E19+G19+I19+K19</f>
        <v>0</v>
      </c>
      <c r="N19" s="21">
        <f t="shared" ref="N19" si="8"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9">Q19+S19+U19+W19+Y19</f>
        <v>0</v>
      </c>
      <c r="AB19" s="13">
        <f t="shared" ref="AB19" si="10">R19+T19+V19+X19+Z19</f>
        <v>0</v>
      </c>
      <c r="AC19" s="14">
        <f t="shared" ref="AC19" si="11">AA19+AB19</f>
        <v>0</v>
      </c>
      <c r="AE19" s="4" t="s">
        <v>16</v>
      </c>
      <c r="AF19" s="2" t="str">
        <f t="shared" si="5"/>
        <v>N.A.</v>
      </c>
      <c r="AG19" s="2" t="str">
        <f t="shared" si="0"/>
        <v>N.A.</v>
      </c>
      <c r="AH19" s="2" t="str">
        <f t="shared" si="0"/>
        <v>N.A.</v>
      </c>
      <c r="AI19" s="2" t="str">
        <f t="shared" si="0"/>
        <v>N.A.</v>
      </c>
      <c r="AJ19" s="2" t="str">
        <f t="shared" si="0"/>
        <v>N.A.</v>
      </c>
      <c r="AK19" s="2" t="str">
        <f t="shared" si="0"/>
        <v>N.A.</v>
      </c>
      <c r="AL19" s="2" t="str">
        <f t="shared" si="0"/>
        <v>N.A.</v>
      </c>
      <c r="AM19" s="2" t="str">
        <f t="shared" si="0"/>
        <v>N.A.</v>
      </c>
      <c r="AN19" s="2" t="str">
        <f t="shared" si="0"/>
        <v>N.A.</v>
      </c>
      <c r="AO19" s="2" t="str">
        <f t="shared" si="0"/>
        <v>N.A.</v>
      </c>
      <c r="AP19" s="15" t="str">
        <f t="shared" ref="AP19" si="12">IFERROR(L19/AA19, "N.A.")</f>
        <v>N.A.</v>
      </c>
      <c r="AQ19" s="13" t="str">
        <f t="shared" ref="AQ19" si="13">IFERROR(M19/AB19, "N.A.")</f>
        <v>N.A.</v>
      </c>
      <c r="AR19" s="14" t="str">
        <f t="shared" ref="AR19" si="14">IFERROR(N19/AC19, "N.A.")</f>
        <v>N.A.</v>
      </c>
    </row>
    <row r="20" spans="1:44" ht="15" customHeight="1" thickBot="1" x14ac:dyDescent="0.3">
      <c r="A20" s="5" t="s">
        <v>0</v>
      </c>
      <c r="B20" s="44">
        <f>B19+C19</f>
        <v>0</v>
      </c>
      <c r="C20" s="45"/>
      <c r="D20" s="44">
        <f>D19+E19</f>
        <v>0</v>
      </c>
      <c r="E20" s="45"/>
      <c r="F20" s="44">
        <f>F19+G19</f>
        <v>0</v>
      </c>
      <c r="G20" s="45"/>
      <c r="H20" s="44">
        <f>H19+I19</f>
        <v>0</v>
      </c>
      <c r="I20" s="45"/>
      <c r="J20" s="44">
        <f>J19+K19</f>
        <v>0</v>
      </c>
      <c r="K20" s="45"/>
      <c r="L20" s="44">
        <f>L19+M19</f>
        <v>0</v>
      </c>
      <c r="M20" s="46"/>
      <c r="N20" s="22">
        <f>B20+D20+F20+H20+J20</f>
        <v>0</v>
      </c>
      <c r="P20" s="5" t="s">
        <v>0</v>
      </c>
      <c r="Q20" s="44">
        <f>Q19+R19</f>
        <v>0</v>
      </c>
      <c r="R20" s="45"/>
      <c r="S20" s="44">
        <f>S19+T19</f>
        <v>0</v>
      </c>
      <c r="T20" s="45"/>
      <c r="U20" s="44">
        <f>U19+V19</f>
        <v>0</v>
      </c>
      <c r="V20" s="45"/>
      <c r="W20" s="44">
        <f>W19+X19</f>
        <v>0</v>
      </c>
      <c r="X20" s="45"/>
      <c r="Y20" s="44">
        <f>Y19+Z19</f>
        <v>0</v>
      </c>
      <c r="Z20" s="45"/>
      <c r="AA20" s="44">
        <f>AA19+AB19</f>
        <v>0</v>
      </c>
      <c r="AB20" s="45"/>
      <c r="AC20" s="23">
        <f>Q20+S20+U20+W20+Y20</f>
        <v>0</v>
      </c>
      <c r="AE20" s="5" t="s">
        <v>0</v>
      </c>
      <c r="AF20" s="24" t="str">
        <f>IFERROR(B20/Q20,"N.A.")</f>
        <v>N.A.</v>
      </c>
      <c r="AG20" s="25"/>
      <c r="AH20" s="24" t="str">
        <f>IFERROR(D20/S20,"N.A.")</f>
        <v>N.A.</v>
      </c>
      <c r="AI20" s="25"/>
      <c r="AJ20" s="24" t="str">
        <f>IFERROR(F20/U20,"N.A.")</f>
        <v>N.A.</v>
      </c>
      <c r="AK20" s="25"/>
      <c r="AL20" s="24" t="str">
        <f>IFERROR(H20/W20,"N.A.")</f>
        <v>N.A.</v>
      </c>
      <c r="AM20" s="25"/>
      <c r="AN20" s="24" t="str">
        <f>IFERROR(J20/Y20,"N.A.")</f>
        <v>N.A.</v>
      </c>
      <c r="AO20" s="25"/>
      <c r="AP20" s="24" t="str">
        <f>IFERROR(L20/AA20,"N.A.")</f>
        <v>N.A.</v>
      </c>
      <c r="AQ20" s="25"/>
      <c r="AR20" s="16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6" t="s">
        <v>1</v>
      </c>
      <c r="B23" s="29" t="s">
        <v>2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26" t="s">
        <v>0</v>
      </c>
      <c r="P23" s="26" t="s">
        <v>1</v>
      </c>
      <c r="Q23" s="29" t="s">
        <v>2</v>
      </c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26" t="s">
        <v>0</v>
      </c>
      <c r="AE23" s="26" t="s">
        <v>1</v>
      </c>
      <c r="AF23" s="29" t="s">
        <v>2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26" t="s">
        <v>0</v>
      </c>
    </row>
    <row r="24" spans="1:44" ht="15" customHeight="1" x14ac:dyDescent="0.25">
      <c r="A24" s="27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8"/>
      <c r="N24" s="27"/>
      <c r="P24" s="27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8"/>
      <c r="AC24" s="27"/>
      <c r="AE24" s="27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8"/>
      <c r="AR24" s="27"/>
    </row>
    <row r="25" spans="1:44" ht="15" customHeight="1" thickBot="1" x14ac:dyDescent="0.3">
      <c r="A25" s="27"/>
      <c r="B25" s="40" t="s">
        <v>8</v>
      </c>
      <c r="C25" s="41"/>
      <c r="D25" s="42" t="s">
        <v>9</v>
      </c>
      <c r="E25" s="43"/>
      <c r="F25" s="36"/>
      <c r="G25" s="37"/>
      <c r="H25" s="36"/>
      <c r="I25" s="37"/>
      <c r="J25" s="36"/>
      <c r="K25" s="37"/>
      <c r="L25" s="36"/>
      <c r="M25" s="39"/>
      <c r="N25" s="27"/>
      <c r="P25" s="27"/>
      <c r="Q25" s="40" t="s">
        <v>8</v>
      </c>
      <c r="R25" s="41"/>
      <c r="S25" s="42" t="s">
        <v>9</v>
      </c>
      <c r="T25" s="43"/>
      <c r="U25" s="36"/>
      <c r="V25" s="37"/>
      <c r="W25" s="36"/>
      <c r="X25" s="37"/>
      <c r="Y25" s="36"/>
      <c r="Z25" s="37"/>
      <c r="AA25" s="36"/>
      <c r="AB25" s="39"/>
      <c r="AC25" s="27"/>
      <c r="AE25" s="27"/>
      <c r="AF25" s="40" t="s">
        <v>8</v>
      </c>
      <c r="AG25" s="41"/>
      <c r="AH25" s="42" t="s">
        <v>9</v>
      </c>
      <c r="AI25" s="43"/>
      <c r="AJ25" s="36"/>
      <c r="AK25" s="37"/>
      <c r="AL25" s="36"/>
      <c r="AM25" s="37"/>
      <c r="AN25" s="36"/>
      <c r="AO25" s="37"/>
      <c r="AP25" s="36"/>
      <c r="AQ25" s="39"/>
      <c r="AR25" s="27"/>
    </row>
    <row r="26" spans="1:44" ht="15" customHeight="1" thickBot="1" x14ac:dyDescent="0.3">
      <c r="A26" s="28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8"/>
      <c r="P26" s="28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8"/>
      <c r="AE26" s="28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8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>B27+D27+F27+H27+J27</f>
        <v>0</v>
      </c>
      <c r="M27" s="13">
        <f>C27+E27+G27+I27+K27</f>
        <v>0</v>
      </c>
      <c r="N27" s="14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>Q27+S27+U27+W27+Y27</f>
        <v>0</v>
      </c>
      <c r="AB27" s="13">
        <f>R27+T27+V27+X27+Z27</f>
        <v>0</v>
      </c>
      <c r="AC27" s="14">
        <f>AA27+AB27</f>
        <v>0</v>
      </c>
      <c r="AE27" s="3" t="s">
        <v>12</v>
      </c>
      <c r="AF27" s="2" t="str">
        <f>IFERROR(B27/Q27, "N.A.")</f>
        <v>N.A.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 t="str">
        <f t="shared" si="15"/>
        <v>N.A.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 t="str">
        <f t="shared" si="15"/>
        <v>N.A.</v>
      </c>
      <c r="AQ27" s="13" t="str">
        <f t="shared" si="15"/>
        <v>N.A.</v>
      </c>
      <c r="AR27" s="14" t="str">
        <f t="shared" si="15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6"/>
        <v>0</v>
      </c>
      <c r="M29" s="13">
        <f t="shared" si="16"/>
        <v>0</v>
      </c>
      <c r="N29" s="14">
        <f t="shared" si="17"/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8"/>
        <v>0</v>
      </c>
      <c r="AB29" s="13">
        <f t="shared" si="18"/>
        <v>0</v>
      </c>
      <c r="AC29" s="14">
        <f t="shared" si="19"/>
        <v>0</v>
      </c>
      <c r="AE29" s="3" t="s">
        <v>14</v>
      </c>
      <c r="AF29" s="2" t="str">
        <f t="shared" si="20"/>
        <v>N.A.</v>
      </c>
      <c r="AG29" s="2" t="str">
        <f t="shared" si="15"/>
        <v>N.A.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 t="str">
        <f t="shared" si="15"/>
        <v>N.A.</v>
      </c>
      <c r="AQ29" s="13" t="str">
        <f t="shared" si="15"/>
        <v>N.A.</v>
      </c>
      <c r="AR29" s="14" t="str">
        <f t="shared" si="15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8"/>
        <v>0</v>
      </c>
      <c r="AB30" s="13">
        <f t="shared" si="18"/>
        <v>0</v>
      </c>
      <c r="AC30" s="21">
        <f t="shared" si="19"/>
        <v>0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3" t="str">
        <f t="shared" si="15"/>
        <v>N.A.</v>
      </c>
      <c r="AR30" s="14" t="str">
        <f t="shared" si="15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21">B31+D31+F31+H31+J31</f>
        <v>0</v>
      </c>
      <c r="M31" s="13">
        <f t="shared" ref="M31" si="22">C31+E31+G31+I31+K31</f>
        <v>0</v>
      </c>
      <c r="N31" s="21">
        <f t="shared" ref="N31" si="23"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24">Q31+S31+U31+W31+Y31</f>
        <v>0</v>
      </c>
      <c r="AB31" s="13">
        <f t="shared" ref="AB31" si="25">R31+T31+V31+X31+Z31</f>
        <v>0</v>
      </c>
      <c r="AC31" s="14">
        <f t="shared" ref="AC31" si="26">AA31+AB31</f>
        <v>0</v>
      </c>
      <c r="AE31" s="4" t="s">
        <v>16</v>
      </c>
      <c r="AF31" s="2" t="str">
        <f t="shared" si="20"/>
        <v>N.A.</v>
      </c>
      <c r="AG31" s="2" t="str">
        <f t="shared" si="15"/>
        <v>N.A.</v>
      </c>
      <c r="AH31" s="2" t="str">
        <f t="shared" si="15"/>
        <v>N.A.</v>
      </c>
      <c r="AI31" s="2" t="str">
        <f t="shared" si="15"/>
        <v>N.A.</v>
      </c>
      <c r="AJ31" s="2" t="str">
        <f t="shared" si="15"/>
        <v>N.A.</v>
      </c>
      <c r="AK31" s="2" t="str">
        <f t="shared" si="15"/>
        <v>N.A.</v>
      </c>
      <c r="AL31" s="2" t="str">
        <f t="shared" si="15"/>
        <v>N.A.</v>
      </c>
      <c r="AM31" s="2" t="str">
        <f t="shared" si="15"/>
        <v>N.A.</v>
      </c>
      <c r="AN31" s="2" t="str">
        <f t="shared" si="15"/>
        <v>N.A.</v>
      </c>
      <c r="AO31" s="2" t="str">
        <f t="shared" si="15"/>
        <v>N.A.</v>
      </c>
      <c r="AP31" s="15" t="str">
        <f t="shared" ref="AP31" si="27">IFERROR(L31/AA31, "N.A.")</f>
        <v>N.A.</v>
      </c>
      <c r="AQ31" s="13" t="str">
        <f t="shared" ref="AQ31" si="28">IFERROR(M31/AB31, "N.A.")</f>
        <v>N.A.</v>
      </c>
      <c r="AR31" s="14" t="str">
        <f t="shared" ref="AR31" si="29">IFERROR(N31/AC31, "N.A.")</f>
        <v>N.A.</v>
      </c>
    </row>
    <row r="32" spans="1:44" ht="15" customHeight="1" thickBot="1" x14ac:dyDescent="0.3">
      <c r="A32" s="5" t="s">
        <v>0</v>
      </c>
      <c r="B32" s="44">
        <f>B31+C31</f>
        <v>0</v>
      </c>
      <c r="C32" s="45"/>
      <c r="D32" s="44">
        <f>D31+E31</f>
        <v>0</v>
      </c>
      <c r="E32" s="45"/>
      <c r="F32" s="44">
        <f>F31+G31</f>
        <v>0</v>
      </c>
      <c r="G32" s="45"/>
      <c r="H32" s="44">
        <f>H31+I31</f>
        <v>0</v>
      </c>
      <c r="I32" s="45"/>
      <c r="J32" s="44">
        <f>J31+K31</f>
        <v>0</v>
      </c>
      <c r="K32" s="45"/>
      <c r="L32" s="44">
        <f>L31+M31</f>
        <v>0</v>
      </c>
      <c r="M32" s="46"/>
      <c r="N32" s="22">
        <f>B32+D32+F32+H32+J32</f>
        <v>0</v>
      </c>
      <c r="P32" s="5" t="s">
        <v>0</v>
      </c>
      <c r="Q32" s="44">
        <f>Q31+R31</f>
        <v>0</v>
      </c>
      <c r="R32" s="45"/>
      <c r="S32" s="44">
        <f>S31+T31</f>
        <v>0</v>
      </c>
      <c r="T32" s="45"/>
      <c r="U32" s="44">
        <f>U31+V31</f>
        <v>0</v>
      </c>
      <c r="V32" s="45"/>
      <c r="W32" s="44">
        <f>W31+X31</f>
        <v>0</v>
      </c>
      <c r="X32" s="45"/>
      <c r="Y32" s="44">
        <f>Y31+Z31</f>
        <v>0</v>
      </c>
      <c r="Z32" s="45"/>
      <c r="AA32" s="44">
        <f>AA31+AB31</f>
        <v>0</v>
      </c>
      <c r="AB32" s="45"/>
      <c r="AC32" s="23">
        <f>Q32+S32+U32+W32+Y32</f>
        <v>0</v>
      </c>
      <c r="AE32" s="5" t="s">
        <v>0</v>
      </c>
      <c r="AF32" s="24" t="str">
        <f>IFERROR(B32/Q32,"N.A.")</f>
        <v>N.A.</v>
      </c>
      <c r="AG32" s="25"/>
      <c r="AH32" s="24" t="str">
        <f>IFERROR(D32/S32,"N.A.")</f>
        <v>N.A.</v>
      </c>
      <c r="AI32" s="25"/>
      <c r="AJ32" s="24" t="str">
        <f>IFERROR(F32/U32,"N.A.")</f>
        <v>N.A.</v>
      </c>
      <c r="AK32" s="25"/>
      <c r="AL32" s="24" t="str">
        <f>IFERROR(H32/W32,"N.A.")</f>
        <v>N.A.</v>
      </c>
      <c r="AM32" s="25"/>
      <c r="AN32" s="24" t="str">
        <f>IFERROR(J32/Y32,"N.A.")</f>
        <v>N.A.</v>
      </c>
      <c r="AO32" s="25"/>
      <c r="AP32" s="24" t="str">
        <f>IFERROR(L32/AA32,"N.A.")</f>
        <v>N.A.</v>
      </c>
      <c r="AQ32" s="25"/>
      <c r="AR32" s="16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6" t="s">
        <v>1</v>
      </c>
      <c r="B35" s="29" t="s">
        <v>2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26" t="s">
        <v>0</v>
      </c>
      <c r="P35" s="26" t="s">
        <v>1</v>
      </c>
      <c r="Q35" s="29" t="s">
        <v>2</v>
      </c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26" t="s">
        <v>0</v>
      </c>
      <c r="AE35" s="26" t="s">
        <v>1</v>
      </c>
      <c r="AF35" s="29" t="s">
        <v>2</v>
      </c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26" t="s">
        <v>0</v>
      </c>
    </row>
    <row r="36" spans="1:44" ht="15" customHeight="1" x14ac:dyDescent="0.25">
      <c r="A36" s="27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8"/>
      <c r="N36" s="27"/>
      <c r="P36" s="27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8"/>
      <c r="AC36" s="27"/>
      <c r="AE36" s="27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8"/>
      <c r="AR36" s="27"/>
    </row>
    <row r="37" spans="1:44" ht="15" customHeight="1" thickBot="1" x14ac:dyDescent="0.3">
      <c r="A37" s="27"/>
      <c r="B37" s="40" t="s">
        <v>8</v>
      </c>
      <c r="C37" s="41"/>
      <c r="D37" s="42" t="s">
        <v>9</v>
      </c>
      <c r="E37" s="43"/>
      <c r="F37" s="36"/>
      <c r="G37" s="37"/>
      <c r="H37" s="36"/>
      <c r="I37" s="37"/>
      <c r="J37" s="36"/>
      <c r="K37" s="37"/>
      <c r="L37" s="36"/>
      <c r="M37" s="39"/>
      <c r="N37" s="27"/>
      <c r="P37" s="27"/>
      <c r="Q37" s="40" t="s">
        <v>8</v>
      </c>
      <c r="R37" s="41"/>
      <c r="S37" s="42" t="s">
        <v>9</v>
      </c>
      <c r="T37" s="43"/>
      <c r="U37" s="36"/>
      <c r="V37" s="37"/>
      <c r="W37" s="36"/>
      <c r="X37" s="37"/>
      <c r="Y37" s="36"/>
      <c r="Z37" s="37"/>
      <c r="AA37" s="36"/>
      <c r="AB37" s="39"/>
      <c r="AC37" s="27"/>
      <c r="AE37" s="27"/>
      <c r="AF37" s="40" t="s">
        <v>8</v>
      </c>
      <c r="AG37" s="41"/>
      <c r="AH37" s="42" t="s">
        <v>9</v>
      </c>
      <c r="AI37" s="43"/>
      <c r="AJ37" s="36"/>
      <c r="AK37" s="37"/>
      <c r="AL37" s="36"/>
      <c r="AM37" s="37"/>
      <c r="AN37" s="36"/>
      <c r="AO37" s="37"/>
      <c r="AP37" s="36"/>
      <c r="AQ37" s="39"/>
      <c r="AR37" s="27"/>
    </row>
    <row r="38" spans="1:44" ht="15" customHeight="1" thickBot="1" x14ac:dyDescent="0.3">
      <c r="A38" s="28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8"/>
      <c r="P38" s="28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8"/>
      <c r="AE38" s="28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8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>B39+D39+F39+H39+J39</f>
        <v>0</v>
      </c>
      <c r="M39" s="13">
        <f>C39+E39+G39+I39+K39</f>
        <v>0</v>
      </c>
      <c r="N39" s="14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>Q39+S39+U39+W39+Y39</f>
        <v>0</v>
      </c>
      <c r="AB39" s="13">
        <f>R39+T39+V39+X39+Z39</f>
        <v>0</v>
      </c>
      <c r="AC39" s="14">
        <f>AA39+AB39</f>
        <v>0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 t="str">
        <f t="shared" si="30"/>
        <v>N.A.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 t="str">
        <f t="shared" si="30"/>
        <v>N.A.</v>
      </c>
      <c r="AQ39" s="13" t="str">
        <f t="shared" si="30"/>
        <v>N.A.</v>
      </c>
      <c r="AR39" s="14" t="str">
        <f t="shared" si="30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0</v>
      </c>
      <c r="M40" s="13">
        <f t="shared" si="31"/>
        <v>0</v>
      </c>
      <c r="N40" s="14">
        <f t="shared" ref="N40:N42" si="32"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ref="AA40:AB42" si="33">Q40+S40+U40+W40+Y40</f>
        <v>0</v>
      </c>
      <c r="AB40" s="13">
        <f t="shared" si="33"/>
        <v>0</v>
      </c>
      <c r="AC40" s="14">
        <f t="shared" ref="AC40:AC42" si="34">AA40+AB40</f>
        <v>0</v>
      </c>
      <c r="AE40" s="3" t="s">
        <v>13</v>
      </c>
      <c r="AF40" s="2" t="str">
        <f t="shared" ref="AF40:AF43" si="35">IFERROR(B40/Q40, "N.A.")</f>
        <v>N.A.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 t="str">
        <f t="shared" si="30"/>
        <v>N.A.</v>
      </c>
      <c r="AQ40" s="13" t="str">
        <f t="shared" si="30"/>
        <v>N.A.</v>
      </c>
      <c r="AR40" s="14" t="str">
        <f t="shared" si="30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31"/>
        <v>0</v>
      </c>
      <c r="M41" s="13">
        <f t="shared" si="31"/>
        <v>0</v>
      </c>
      <c r="N41" s="14">
        <f t="shared" si="32"/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33"/>
        <v>0</v>
      </c>
      <c r="AB41" s="13">
        <f t="shared" si="33"/>
        <v>0</v>
      </c>
      <c r="AC41" s="14">
        <f t="shared" si="34"/>
        <v>0</v>
      </c>
      <c r="AE41" s="3" t="s">
        <v>14</v>
      </c>
      <c r="AF41" s="2" t="str">
        <f t="shared" si="35"/>
        <v>N.A.</v>
      </c>
      <c r="AG41" s="2" t="str">
        <f t="shared" si="30"/>
        <v>N.A.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 t="str">
        <f t="shared" si="30"/>
        <v>N.A.</v>
      </c>
      <c r="AO41" s="2" t="str">
        <f t="shared" si="30"/>
        <v>N.A.</v>
      </c>
      <c r="AP41" s="15" t="str">
        <f t="shared" si="30"/>
        <v>N.A.</v>
      </c>
      <c r="AQ41" s="13" t="str">
        <f t="shared" si="30"/>
        <v>N.A.</v>
      </c>
      <c r="AR41" s="14" t="str">
        <f t="shared" si="30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36">B43+D43+F43+H43+J43</f>
        <v>0</v>
      </c>
      <c r="M43" s="13">
        <f t="shared" ref="M43" si="37">C43+E43+G43+I43+K43</f>
        <v>0</v>
      </c>
      <c r="N43" s="21">
        <f t="shared" ref="N43" si="38"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39">Q43+S43+U43+W43+Y43</f>
        <v>0</v>
      </c>
      <c r="AB43" s="13">
        <f t="shared" ref="AB43" si="40">R43+T43+V43+X43+Z43</f>
        <v>0</v>
      </c>
      <c r="AC43" s="21">
        <f t="shared" ref="AC43" si="41">AA43+AB43</f>
        <v>0</v>
      </c>
      <c r="AE43" s="4" t="s">
        <v>16</v>
      </c>
      <c r="AF43" s="2" t="str">
        <f t="shared" si="35"/>
        <v>N.A.</v>
      </c>
      <c r="AG43" s="2" t="str">
        <f t="shared" si="30"/>
        <v>N.A.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 t="str">
        <f t="shared" si="30"/>
        <v>N.A.</v>
      </c>
      <c r="AM43" s="2" t="str">
        <f t="shared" si="30"/>
        <v>N.A.</v>
      </c>
      <c r="AN43" s="2" t="str">
        <f t="shared" si="30"/>
        <v>N.A.</v>
      </c>
      <c r="AO43" s="2" t="str">
        <f t="shared" si="30"/>
        <v>N.A.</v>
      </c>
      <c r="AP43" s="15" t="str">
        <f t="shared" ref="AP43" si="42">IFERROR(L43/AA43, "N.A.")</f>
        <v>N.A.</v>
      </c>
      <c r="AQ43" s="13" t="str">
        <f t="shared" ref="AQ43" si="43">IFERROR(M43/AB43, "N.A.")</f>
        <v>N.A.</v>
      </c>
      <c r="AR43" s="14" t="str">
        <f t="shared" ref="AR43" si="44">IFERROR(N43/AC43, "N.A.")</f>
        <v>N.A.</v>
      </c>
    </row>
    <row r="44" spans="1:44" ht="15" customHeight="1" thickBot="1" x14ac:dyDescent="0.3">
      <c r="A44" s="5" t="s">
        <v>0</v>
      </c>
      <c r="B44" s="44">
        <f>B43+C43</f>
        <v>0</v>
      </c>
      <c r="C44" s="45"/>
      <c r="D44" s="44">
        <f>D43+E43</f>
        <v>0</v>
      </c>
      <c r="E44" s="45"/>
      <c r="F44" s="44">
        <f>F43+G43</f>
        <v>0</v>
      </c>
      <c r="G44" s="45"/>
      <c r="H44" s="44">
        <f>H43+I43</f>
        <v>0</v>
      </c>
      <c r="I44" s="45"/>
      <c r="J44" s="44">
        <f>J43+K43</f>
        <v>0</v>
      </c>
      <c r="K44" s="45"/>
      <c r="L44" s="44">
        <f>L43+M43</f>
        <v>0</v>
      </c>
      <c r="M44" s="46"/>
      <c r="N44" s="22">
        <f>B44+D44+F44+H44+J44</f>
        <v>0</v>
      </c>
      <c r="P44" s="5" t="s">
        <v>0</v>
      </c>
      <c r="Q44" s="44">
        <f>Q43+R43</f>
        <v>0</v>
      </c>
      <c r="R44" s="45"/>
      <c r="S44" s="44">
        <f>S43+T43</f>
        <v>0</v>
      </c>
      <c r="T44" s="45"/>
      <c r="U44" s="44">
        <f>U43+V43</f>
        <v>0</v>
      </c>
      <c r="V44" s="45"/>
      <c r="W44" s="44">
        <f>W43+X43</f>
        <v>0</v>
      </c>
      <c r="X44" s="45"/>
      <c r="Y44" s="44">
        <f>Y43+Z43</f>
        <v>0</v>
      </c>
      <c r="Z44" s="45"/>
      <c r="AA44" s="44">
        <f>AA43+AB43</f>
        <v>0</v>
      </c>
      <c r="AB44" s="46"/>
      <c r="AC44" s="22">
        <f>Q44+S44+U44+W44+Y44</f>
        <v>0</v>
      </c>
      <c r="AE44" s="5" t="s">
        <v>0</v>
      </c>
      <c r="AF44" s="24" t="str">
        <f>IFERROR(B44/Q44,"N.A.")</f>
        <v>N.A.</v>
      </c>
      <c r="AG44" s="25"/>
      <c r="AH44" s="24" t="str">
        <f>IFERROR(D44/S44,"N.A.")</f>
        <v>N.A.</v>
      </c>
      <c r="AI44" s="25"/>
      <c r="AJ44" s="24" t="str">
        <f>IFERROR(F44/U44,"N.A.")</f>
        <v>N.A.</v>
      </c>
      <c r="AK44" s="25"/>
      <c r="AL44" s="24" t="str">
        <f>IFERROR(H44/W44,"N.A.")</f>
        <v>N.A.</v>
      </c>
      <c r="AM44" s="25"/>
      <c r="AN44" s="24" t="str">
        <f>IFERROR(J44/Y44,"N.A.")</f>
        <v>N.A.</v>
      </c>
      <c r="AO44" s="25"/>
      <c r="AP44" s="24" t="str">
        <f>IFERROR(L44/AA44,"N.A.")</f>
        <v>N.A.</v>
      </c>
      <c r="AQ44" s="25"/>
      <c r="AR44" s="16" t="str">
        <f>IFERROR(N44/AC44, "N.A.")</f>
        <v>N.A.</v>
      </c>
    </row>
  </sheetData>
  <mergeCells count="144"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2">
    <tabColor theme="8"/>
  </sheetPr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2023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6" t="s">
        <v>1</v>
      </c>
      <c r="B11" s="29" t="s">
        <v>2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26" t="s">
        <v>0</v>
      </c>
      <c r="P11" s="26" t="s">
        <v>1</v>
      </c>
      <c r="Q11" s="29" t="s">
        <v>2</v>
      </c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26" t="s">
        <v>0</v>
      </c>
      <c r="AE11" s="26" t="s">
        <v>1</v>
      </c>
      <c r="AF11" s="29" t="s">
        <v>2</v>
      </c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26" t="s">
        <v>0</v>
      </c>
    </row>
    <row r="12" spans="1:44" ht="15" customHeight="1" x14ac:dyDescent="0.25">
      <c r="A12" s="27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8"/>
      <c r="N12" s="27"/>
      <c r="P12" s="27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8"/>
      <c r="AC12" s="27"/>
      <c r="AE12" s="27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8"/>
      <c r="AR12" s="27"/>
    </row>
    <row r="13" spans="1:44" ht="15" customHeight="1" thickBot="1" x14ac:dyDescent="0.3">
      <c r="A13" s="27"/>
      <c r="B13" s="40" t="s">
        <v>8</v>
      </c>
      <c r="C13" s="41"/>
      <c r="D13" s="42" t="s">
        <v>9</v>
      </c>
      <c r="E13" s="43"/>
      <c r="F13" s="36"/>
      <c r="G13" s="37"/>
      <c r="H13" s="36"/>
      <c r="I13" s="37"/>
      <c r="J13" s="36"/>
      <c r="K13" s="37"/>
      <c r="L13" s="36"/>
      <c r="M13" s="39"/>
      <c r="N13" s="27"/>
      <c r="P13" s="27"/>
      <c r="Q13" s="40" t="s">
        <v>8</v>
      </c>
      <c r="R13" s="41"/>
      <c r="S13" s="42" t="s">
        <v>9</v>
      </c>
      <c r="T13" s="43"/>
      <c r="U13" s="36"/>
      <c r="V13" s="37"/>
      <c r="W13" s="36"/>
      <c r="X13" s="37"/>
      <c r="Y13" s="36"/>
      <c r="Z13" s="37"/>
      <c r="AA13" s="36"/>
      <c r="AB13" s="39"/>
      <c r="AC13" s="27"/>
      <c r="AE13" s="27"/>
      <c r="AF13" s="40" t="s">
        <v>8</v>
      </c>
      <c r="AG13" s="41"/>
      <c r="AH13" s="42" t="s">
        <v>9</v>
      </c>
      <c r="AI13" s="43"/>
      <c r="AJ13" s="36"/>
      <c r="AK13" s="37"/>
      <c r="AL13" s="36"/>
      <c r="AM13" s="37"/>
      <c r="AN13" s="36"/>
      <c r="AO13" s="37"/>
      <c r="AP13" s="36"/>
      <c r="AQ13" s="39"/>
      <c r="AR13" s="27"/>
    </row>
    <row r="14" spans="1:44" ht="15" customHeight="1" thickBot="1" x14ac:dyDescent="0.3">
      <c r="A14" s="28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8"/>
      <c r="P14" s="28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8"/>
      <c r="AE14" s="28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8"/>
    </row>
    <row r="15" spans="1:44" ht="15" customHeight="1" thickBot="1" x14ac:dyDescent="0.3">
      <c r="A15" s="3" t="s">
        <v>12</v>
      </c>
      <c r="B15" s="2">
        <v>298416904.99999994</v>
      </c>
      <c r="C15" s="2"/>
      <c r="D15" s="2">
        <v>121841904.99999999</v>
      </c>
      <c r="E15" s="2"/>
      <c r="F15" s="2">
        <v>139062640</v>
      </c>
      <c r="G15" s="2"/>
      <c r="H15" s="2">
        <v>622179033.99999976</v>
      </c>
      <c r="I15" s="2"/>
      <c r="J15" s="2">
        <v>0</v>
      </c>
      <c r="K15" s="2"/>
      <c r="L15" s="1">
        <f>B15+D15+F15+H15+J15</f>
        <v>1181500483.9999998</v>
      </c>
      <c r="M15" s="13">
        <f>C15+E15+G15+I15+K15</f>
        <v>0</v>
      </c>
      <c r="N15" s="14">
        <f>L15+M15</f>
        <v>1181500483.9999998</v>
      </c>
      <c r="P15" s="3" t="s">
        <v>12</v>
      </c>
      <c r="Q15" s="2">
        <v>40550</v>
      </c>
      <c r="R15" s="2">
        <v>0</v>
      </c>
      <c r="S15" s="2">
        <v>17306</v>
      </c>
      <c r="T15" s="2">
        <v>0</v>
      </c>
      <c r="U15" s="2">
        <v>16892</v>
      </c>
      <c r="V15" s="2">
        <v>0</v>
      </c>
      <c r="W15" s="2">
        <v>129258</v>
      </c>
      <c r="X15" s="2">
        <v>0</v>
      </c>
      <c r="Y15" s="2">
        <v>10380</v>
      </c>
      <c r="Z15" s="2">
        <v>0</v>
      </c>
      <c r="AA15" s="1">
        <f>Q15+S15+U15+W15+Y15</f>
        <v>214386</v>
      </c>
      <c r="AB15" s="13">
        <f>R15+T15+V15+X15+Z15</f>
        <v>0</v>
      </c>
      <c r="AC15" s="14">
        <f>AA15+AB15</f>
        <v>214386</v>
      </c>
      <c r="AE15" s="3" t="s">
        <v>12</v>
      </c>
      <c r="AF15" s="2">
        <f>IFERROR(B15/Q15, "N.A.")</f>
        <v>7359.2331689272487</v>
      </c>
      <c r="AG15" s="2" t="str">
        <f t="shared" ref="AG15:AR19" si="0">IFERROR(C15/R15, "N.A.")</f>
        <v>N.A.</v>
      </c>
      <c r="AH15" s="2">
        <f t="shared" si="0"/>
        <v>7040.4429099734189</v>
      </c>
      <c r="AI15" s="2" t="str">
        <f t="shared" si="0"/>
        <v>N.A.</v>
      </c>
      <c r="AJ15" s="2">
        <f t="shared" si="0"/>
        <v>8232.4556002841582</v>
      </c>
      <c r="AK15" s="2" t="str">
        <f t="shared" si="0"/>
        <v>N.A.</v>
      </c>
      <c r="AL15" s="2">
        <f t="shared" si="0"/>
        <v>4813.4663541134769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5511.0897353371947</v>
      </c>
      <c r="AQ15" s="13" t="str">
        <f t="shared" si="0"/>
        <v>N.A.</v>
      </c>
      <c r="AR15" s="14">
        <f t="shared" si="0"/>
        <v>5511.0897353371947</v>
      </c>
    </row>
    <row r="16" spans="1:44" ht="15" customHeight="1" thickBot="1" x14ac:dyDescent="0.3">
      <c r="A16" s="3" t="s">
        <v>13</v>
      </c>
      <c r="B16" s="2">
        <v>171175832.99999991</v>
      </c>
      <c r="C16" s="2">
        <v>10154100</v>
      </c>
      <c r="D16" s="2">
        <v>3562980.0000000005</v>
      </c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174738812.99999991</v>
      </c>
      <c r="M16" s="13">
        <f t="shared" si="1"/>
        <v>10154100</v>
      </c>
      <c r="N16" s="14">
        <f t="shared" ref="N16:N18" si="2">L16+M16</f>
        <v>184892912.99999991</v>
      </c>
      <c r="P16" s="3" t="s">
        <v>13</v>
      </c>
      <c r="Q16" s="2">
        <v>34647</v>
      </c>
      <c r="R16" s="2">
        <v>1143</v>
      </c>
      <c r="S16" s="2">
        <v>819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35466</v>
      </c>
      <c r="AB16" s="13">
        <f t="shared" si="3"/>
        <v>1143</v>
      </c>
      <c r="AC16" s="14">
        <f t="shared" ref="AC16:AC18" si="4">AA16+AB16</f>
        <v>36609</v>
      </c>
      <c r="AE16" s="3" t="s">
        <v>13</v>
      </c>
      <c r="AF16" s="2">
        <f t="shared" ref="AF16:AF19" si="5">IFERROR(B16/Q16, "N.A.")</f>
        <v>4940.5672352584616</v>
      </c>
      <c r="AG16" s="2">
        <f t="shared" si="0"/>
        <v>8883.727034120735</v>
      </c>
      <c r="AH16" s="2">
        <f t="shared" si="0"/>
        <v>4350.4029304029309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4926.9388428353896</v>
      </c>
      <c r="AQ16" s="13">
        <f t="shared" si="0"/>
        <v>8883.727034120735</v>
      </c>
      <c r="AR16" s="14">
        <f t="shared" si="0"/>
        <v>5050.4770138490512</v>
      </c>
    </row>
    <row r="17" spans="1:44" ht="15" customHeight="1" thickBot="1" x14ac:dyDescent="0.3">
      <c r="A17" s="3" t="s">
        <v>14</v>
      </c>
      <c r="B17" s="2">
        <v>786319915</v>
      </c>
      <c r="C17" s="2">
        <v>3371378439.0000043</v>
      </c>
      <c r="D17" s="2">
        <v>223136520.00000003</v>
      </c>
      <c r="E17" s="2">
        <v>84527240.000000015</v>
      </c>
      <c r="F17" s="2"/>
      <c r="G17" s="2">
        <v>358936130.00000024</v>
      </c>
      <c r="H17" s="2"/>
      <c r="I17" s="2">
        <v>234388964.99999991</v>
      </c>
      <c r="J17" s="2">
        <v>0</v>
      </c>
      <c r="K17" s="2"/>
      <c r="L17" s="1">
        <f t="shared" si="1"/>
        <v>1009456435</v>
      </c>
      <c r="M17" s="13">
        <f t="shared" si="1"/>
        <v>4049230774.0000048</v>
      </c>
      <c r="N17" s="14">
        <f t="shared" si="2"/>
        <v>5058687209.0000048</v>
      </c>
      <c r="P17" s="3" t="s">
        <v>14</v>
      </c>
      <c r="Q17" s="2">
        <v>129428</v>
      </c>
      <c r="R17" s="2">
        <v>436731</v>
      </c>
      <c r="S17" s="2">
        <v>28579</v>
      </c>
      <c r="T17" s="2">
        <v>8255</v>
      </c>
      <c r="U17" s="2">
        <v>0</v>
      </c>
      <c r="V17" s="2">
        <v>29271</v>
      </c>
      <c r="W17" s="2">
        <v>0</v>
      </c>
      <c r="X17" s="2">
        <v>36206</v>
      </c>
      <c r="Y17" s="2">
        <v>11886</v>
      </c>
      <c r="Z17" s="2">
        <v>0</v>
      </c>
      <c r="AA17" s="1">
        <f t="shared" si="3"/>
        <v>169893</v>
      </c>
      <c r="AB17" s="13">
        <f t="shared" si="3"/>
        <v>510463</v>
      </c>
      <c r="AC17" s="14">
        <f t="shared" si="4"/>
        <v>680356</v>
      </c>
      <c r="AE17" s="3" t="s">
        <v>14</v>
      </c>
      <c r="AF17" s="2">
        <f t="shared" si="5"/>
        <v>6075.346254288098</v>
      </c>
      <c r="AG17" s="2">
        <f t="shared" si="0"/>
        <v>7719.5766707653092</v>
      </c>
      <c r="AH17" s="2">
        <f t="shared" si="0"/>
        <v>7807.7091570733764</v>
      </c>
      <c r="AI17" s="2">
        <f t="shared" si="0"/>
        <v>10239.520290732891</v>
      </c>
      <c r="AJ17" s="2" t="str">
        <f t="shared" si="0"/>
        <v>N.A.</v>
      </c>
      <c r="AK17" s="2">
        <f t="shared" si="0"/>
        <v>12262.51682552698</v>
      </c>
      <c r="AL17" s="2" t="str">
        <f t="shared" si="0"/>
        <v>N.A.</v>
      </c>
      <c r="AM17" s="2">
        <f t="shared" si="0"/>
        <v>6473.7602883499949</v>
      </c>
      <c r="AN17" s="2">
        <f t="shared" si="0"/>
        <v>0</v>
      </c>
      <c r="AO17" s="2" t="str">
        <f t="shared" si="0"/>
        <v>N.A.</v>
      </c>
      <c r="AP17" s="15">
        <f t="shared" si="0"/>
        <v>5941.7188171378457</v>
      </c>
      <c r="AQ17" s="13">
        <f t="shared" si="0"/>
        <v>7932.4667488143214</v>
      </c>
      <c r="AR17" s="14">
        <f t="shared" si="0"/>
        <v>7435.3532694648165</v>
      </c>
    </row>
    <row r="18" spans="1:44" ht="15" customHeight="1" thickBot="1" x14ac:dyDescent="0.3">
      <c r="A18" s="3" t="s">
        <v>15</v>
      </c>
      <c r="B18" s="2">
        <v>34304093</v>
      </c>
      <c r="C18" s="2">
        <v>1651200</v>
      </c>
      <c r="D18" s="2">
        <v>7452760</v>
      </c>
      <c r="E18" s="2">
        <v>577920</v>
      </c>
      <c r="F18" s="2"/>
      <c r="G18" s="2">
        <v>45454352.000000007</v>
      </c>
      <c r="H18" s="2">
        <v>17048498</v>
      </c>
      <c r="I18" s="2"/>
      <c r="J18" s="2">
        <v>0</v>
      </c>
      <c r="K18" s="2"/>
      <c r="L18" s="1">
        <f t="shared" si="1"/>
        <v>58805351</v>
      </c>
      <c r="M18" s="13">
        <f t="shared" si="1"/>
        <v>47683472.000000007</v>
      </c>
      <c r="N18" s="14">
        <f t="shared" si="2"/>
        <v>106488823</v>
      </c>
      <c r="P18" s="3" t="s">
        <v>15</v>
      </c>
      <c r="Q18" s="2">
        <v>7265</v>
      </c>
      <c r="R18" s="2">
        <v>256</v>
      </c>
      <c r="S18" s="2">
        <v>1707</v>
      </c>
      <c r="T18" s="2">
        <v>84</v>
      </c>
      <c r="U18" s="2">
        <v>0</v>
      </c>
      <c r="V18" s="2">
        <v>4520</v>
      </c>
      <c r="W18" s="2">
        <v>23098</v>
      </c>
      <c r="X18" s="2">
        <v>0</v>
      </c>
      <c r="Y18" s="2">
        <v>3316</v>
      </c>
      <c r="Z18" s="2">
        <v>0</v>
      </c>
      <c r="AA18" s="1">
        <f t="shared" si="3"/>
        <v>35386</v>
      </c>
      <c r="AB18" s="13">
        <f t="shared" si="3"/>
        <v>4860</v>
      </c>
      <c r="AC18" s="21">
        <f t="shared" si="4"/>
        <v>40246</v>
      </c>
      <c r="AE18" s="3" t="s">
        <v>15</v>
      </c>
      <c r="AF18" s="2">
        <f t="shared" si="5"/>
        <v>4721.8297315898144</v>
      </c>
      <c r="AG18" s="2">
        <f t="shared" si="0"/>
        <v>6450</v>
      </c>
      <c r="AH18" s="2">
        <f t="shared" si="0"/>
        <v>4365.9988283538369</v>
      </c>
      <c r="AI18" s="2">
        <f t="shared" si="0"/>
        <v>6880</v>
      </c>
      <c r="AJ18" s="2" t="str">
        <f t="shared" si="0"/>
        <v>N.A.</v>
      </c>
      <c r="AK18" s="2">
        <f t="shared" si="0"/>
        <v>10056.272566371683</v>
      </c>
      <c r="AL18" s="2">
        <f t="shared" si="0"/>
        <v>738.09412070309122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1661.8253264002713</v>
      </c>
      <c r="AQ18" s="13">
        <f t="shared" si="0"/>
        <v>9811.4139917695484</v>
      </c>
      <c r="AR18" s="14">
        <f t="shared" si="0"/>
        <v>2645.9479948317844</v>
      </c>
    </row>
    <row r="19" spans="1:44" ht="15" customHeight="1" thickBot="1" x14ac:dyDescent="0.3">
      <c r="A19" s="4" t="s">
        <v>16</v>
      </c>
      <c r="B19" s="2">
        <v>1290216746.0000005</v>
      </c>
      <c r="C19" s="2">
        <v>3383183739.0000062</v>
      </c>
      <c r="D19" s="2">
        <v>355994165.00000018</v>
      </c>
      <c r="E19" s="2">
        <v>85105160.000000015</v>
      </c>
      <c r="F19" s="2">
        <v>139062640</v>
      </c>
      <c r="G19" s="2">
        <v>404390481.99999994</v>
      </c>
      <c r="H19" s="2">
        <v>639227531.99999988</v>
      </c>
      <c r="I19" s="2">
        <v>234388964.99999991</v>
      </c>
      <c r="J19" s="2">
        <v>0</v>
      </c>
      <c r="K19" s="2"/>
      <c r="L19" s="1">
        <f t="shared" ref="L19" si="6">B19+D19+F19+H19+J19</f>
        <v>2424501083.0000005</v>
      </c>
      <c r="M19" s="13">
        <f t="shared" ref="M19" si="7">C19+E19+G19+I19+K19</f>
        <v>4107068346.0000062</v>
      </c>
      <c r="N19" s="21">
        <f t="shared" ref="N19" si="8">L19+M19</f>
        <v>6531569429.0000067</v>
      </c>
      <c r="P19" s="4" t="s">
        <v>16</v>
      </c>
      <c r="Q19" s="2">
        <v>211890</v>
      </c>
      <c r="R19" s="2">
        <v>438130</v>
      </c>
      <c r="S19" s="2">
        <v>48411</v>
      </c>
      <c r="T19" s="2">
        <v>8339</v>
      </c>
      <c r="U19" s="2">
        <v>16892</v>
      </c>
      <c r="V19" s="2">
        <v>33791</v>
      </c>
      <c r="W19" s="2">
        <v>152356</v>
      </c>
      <c r="X19" s="2">
        <v>36206</v>
      </c>
      <c r="Y19" s="2">
        <v>25582</v>
      </c>
      <c r="Z19" s="2">
        <v>0</v>
      </c>
      <c r="AA19" s="1">
        <f t="shared" ref="AA19" si="9">Q19+S19+U19+W19+Y19</f>
        <v>455131</v>
      </c>
      <c r="AB19" s="13">
        <f t="shared" ref="AB19" si="10">R19+T19+V19+X19+Z19</f>
        <v>516466</v>
      </c>
      <c r="AC19" s="14">
        <f t="shared" ref="AC19" si="11">AA19+AB19</f>
        <v>971597</v>
      </c>
      <c r="AE19" s="4" t="s">
        <v>16</v>
      </c>
      <c r="AF19" s="2">
        <f t="shared" si="5"/>
        <v>6089.0874793524963</v>
      </c>
      <c r="AG19" s="2">
        <f t="shared" si="0"/>
        <v>7721.8719078812364</v>
      </c>
      <c r="AH19" s="2">
        <f t="shared" si="0"/>
        <v>7353.5800747763979</v>
      </c>
      <c r="AI19" s="2">
        <f t="shared" si="0"/>
        <v>10205.679338050128</v>
      </c>
      <c r="AJ19" s="2">
        <f t="shared" si="0"/>
        <v>8232.4556002841582</v>
      </c>
      <c r="AK19" s="2">
        <f t="shared" si="0"/>
        <v>11967.402030126363</v>
      </c>
      <c r="AL19" s="2">
        <f t="shared" si="0"/>
        <v>4195.6177111502002</v>
      </c>
      <c r="AM19" s="2">
        <f t="shared" si="0"/>
        <v>6473.7602883499949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5327.0400895566345</v>
      </c>
      <c r="AQ19" s="13">
        <f t="shared" ref="AQ19" si="13">IFERROR(M19/AB19, "N.A.")</f>
        <v>7952.2530931368301</v>
      </c>
      <c r="AR19" s="14">
        <f t="shared" ref="AR19" si="14">IFERROR(N19/AC19, "N.A.")</f>
        <v>6722.5088478041889</v>
      </c>
    </row>
    <row r="20" spans="1:44" ht="15" customHeight="1" thickBot="1" x14ac:dyDescent="0.3">
      <c r="A20" s="5" t="s">
        <v>0</v>
      </c>
      <c r="B20" s="44">
        <f>B19+C19</f>
        <v>4673400485.0000067</v>
      </c>
      <c r="C20" s="45"/>
      <c r="D20" s="44">
        <f>D19+E19</f>
        <v>441099325.00000018</v>
      </c>
      <c r="E20" s="45"/>
      <c r="F20" s="44">
        <f>F19+G19</f>
        <v>543453122</v>
      </c>
      <c r="G20" s="45"/>
      <c r="H20" s="44">
        <f>H19+I19</f>
        <v>873616496.99999976</v>
      </c>
      <c r="I20" s="45"/>
      <c r="J20" s="44">
        <f>J19+K19</f>
        <v>0</v>
      </c>
      <c r="K20" s="45"/>
      <c r="L20" s="44">
        <f>L19+M19</f>
        <v>6531569429.0000067</v>
      </c>
      <c r="M20" s="46"/>
      <c r="N20" s="22">
        <f>B20+D20+F20+H20+J20</f>
        <v>6531569429.0000067</v>
      </c>
      <c r="P20" s="5" t="s">
        <v>0</v>
      </c>
      <c r="Q20" s="44">
        <f>Q19+R19</f>
        <v>650020</v>
      </c>
      <c r="R20" s="45"/>
      <c r="S20" s="44">
        <f>S19+T19</f>
        <v>56750</v>
      </c>
      <c r="T20" s="45"/>
      <c r="U20" s="44">
        <f>U19+V19</f>
        <v>50683</v>
      </c>
      <c r="V20" s="45"/>
      <c r="W20" s="44">
        <f>W19+X19</f>
        <v>188562</v>
      </c>
      <c r="X20" s="45"/>
      <c r="Y20" s="44">
        <f>Y19+Z19</f>
        <v>25582</v>
      </c>
      <c r="Z20" s="45"/>
      <c r="AA20" s="44">
        <f>AA19+AB19</f>
        <v>971597</v>
      </c>
      <c r="AB20" s="45"/>
      <c r="AC20" s="23">
        <f>Q20+S20+U20+W20+Y20</f>
        <v>971597</v>
      </c>
      <c r="AE20" s="5" t="s">
        <v>0</v>
      </c>
      <c r="AF20" s="24">
        <f>IFERROR(B20/Q20,"N.A.")</f>
        <v>7189.6256807482951</v>
      </c>
      <c r="AG20" s="25"/>
      <c r="AH20" s="24">
        <f>IFERROR(D20/S20,"N.A.")</f>
        <v>7772.6753303964788</v>
      </c>
      <c r="AI20" s="25"/>
      <c r="AJ20" s="24">
        <f>IFERROR(F20/U20,"N.A.")</f>
        <v>10722.591835526706</v>
      </c>
      <c r="AK20" s="25"/>
      <c r="AL20" s="24">
        <f>IFERROR(H20/W20,"N.A.")</f>
        <v>4633.0464091386375</v>
      </c>
      <c r="AM20" s="25"/>
      <c r="AN20" s="24">
        <f>IFERROR(J20/Y20,"N.A.")</f>
        <v>0</v>
      </c>
      <c r="AO20" s="25"/>
      <c r="AP20" s="24">
        <f>IFERROR(L20/AA20,"N.A.")</f>
        <v>6722.5088478041889</v>
      </c>
      <c r="AQ20" s="25"/>
      <c r="AR20" s="16">
        <f>IFERROR(N20/AC20, "N.A.")</f>
        <v>6722.5088478041889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6" t="s">
        <v>1</v>
      </c>
      <c r="B23" s="29" t="s">
        <v>2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26" t="s">
        <v>0</v>
      </c>
      <c r="P23" s="26" t="s">
        <v>1</v>
      </c>
      <c r="Q23" s="29" t="s">
        <v>2</v>
      </c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26" t="s">
        <v>0</v>
      </c>
      <c r="AE23" s="26" t="s">
        <v>1</v>
      </c>
      <c r="AF23" s="29" t="s">
        <v>2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26" t="s">
        <v>0</v>
      </c>
    </row>
    <row r="24" spans="1:44" ht="15" customHeight="1" x14ac:dyDescent="0.25">
      <c r="A24" s="27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8"/>
      <c r="N24" s="27"/>
      <c r="P24" s="27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8"/>
      <c r="AC24" s="27"/>
      <c r="AE24" s="27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8"/>
      <c r="AR24" s="27"/>
    </row>
    <row r="25" spans="1:44" ht="15" customHeight="1" thickBot="1" x14ac:dyDescent="0.3">
      <c r="A25" s="27"/>
      <c r="B25" s="40" t="s">
        <v>8</v>
      </c>
      <c r="C25" s="41"/>
      <c r="D25" s="42" t="s">
        <v>9</v>
      </c>
      <c r="E25" s="43"/>
      <c r="F25" s="36"/>
      <c r="G25" s="37"/>
      <c r="H25" s="36"/>
      <c r="I25" s="37"/>
      <c r="J25" s="36"/>
      <c r="K25" s="37"/>
      <c r="L25" s="36"/>
      <c r="M25" s="39"/>
      <c r="N25" s="27"/>
      <c r="P25" s="27"/>
      <c r="Q25" s="40" t="s">
        <v>8</v>
      </c>
      <c r="R25" s="41"/>
      <c r="S25" s="42" t="s">
        <v>9</v>
      </c>
      <c r="T25" s="43"/>
      <c r="U25" s="36"/>
      <c r="V25" s="37"/>
      <c r="W25" s="36"/>
      <c r="X25" s="37"/>
      <c r="Y25" s="36"/>
      <c r="Z25" s="37"/>
      <c r="AA25" s="36"/>
      <c r="AB25" s="39"/>
      <c r="AC25" s="27"/>
      <c r="AE25" s="27"/>
      <c r="AF25" s="40" t="s">
        <v>8</v>
      </c>
      <c r="AG25" s="41"/>
      <c r="AH25" s="42" t="s">
        <v>9</v>
      </c>
      <c r="AI25" s="43"/>
      <c r="AJ25" s="36"/>
      <c r="AK25" s="37"/>
      <c r="AL25" s="36"/>
      <c r="AM25" s="37"/>
      <c r="AN25" s="36"/>
      <c r="AO25" s="37"/>
      <c r="AP25" s="36"/>
      <c r="AQ25" s="39"/>
      <c r="AR25" s="27"/>
    </row>
    <row r="26" spans="1:44" ht="15" customHeight="1" thickBot="1" x14ac:dyDescent="0.3">
      <c r="A26" s="28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8"/>
      <c r="P26" s="28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8"/>
      <c r="AE26" s="28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8"/>
    </row>
    <row r="27" spans="1:44" ht="15" customHeight="1" thickBot="1" x14ac:dyDescent="0.3">
      <c r="A27" s="3" t="s">
        <v>12</v>
      </c>
      <c r="B27" s="2">
        <v>247624750.00000003</v>
      </c>
      <c r="C27" s="2"/>
      <c r="D27" s="2">
        <v>116849174.99999999</v>
      </c>
      <c r="E27" s="2"/>
      <c r="F27" s="2">
        <v>125797880.00000003</v>
      </c>
      <c r="G27" s="2"/>
      <c r="H27" s="2">
        <v>412041025.99999976</v>
      </c>
      <c r="I27" s="2"/>
      <c r="J27" s="2">
        <v>0</v>
      </c>
      <c r="K27" s="2"/>
      <c r="L27" s="1">
        <f>B27+D27+F27+H27+J27</f>
        <v>902312830.99999976</v>
      </c>
      <c r="M27" s="13">
        <f>C27+E27+G27+I27+K27</f>
        <v>0</v>
      </c>
      <c r="N27" s="14">
        <f>L27+M27</f>
        <v>902312830.99999976</v>
      </c>
      <c r="P27" s="3" t="s">
        <v>12</v>
      </c>
      <c r="Q27" s="2">
        <v>30439</v>
      </c>
      <c r="R27" s="2">
        <v>0</v>
      </c>
      <c r="S27" s="2">
        <v>16474</v>
      </c>
      <c r="T27" s="2">
        <v>0</v>
      </c>
      <c r="U27" s="2">
        <v>13311</v>
      </c>
      <c r="V27" s="2">
        <v>0</v>
      </c>
      <c r="W27" s="2">
        <v>66267</v>
      </c>
      <c r="X27" s="2">
        <v>0</v>
      </c>
      <c r="Y27" s="2">
        <v>3728</v>
      </c>
      <c r="Z27" s="2">
        <v>0</v>
      </c>
      <c r="AA27" s="1">
        <f>Q27+S27+U27+W27+Y27</f>
        <v>130219</v>
      </c>
      <c r="AB27" s="13">
        <f>R27+T27+V27+X27+Z27</f>
        <v>0</v>
      </c>
      <c r="AC27" s="14">
        <f>AA27+AB27</f>
        <v>130219</v>
      </c>
      <c r="AE27" s="3" t="s">
        <v>12</v>
      </c>
      <c r="AF27" s="2">
        <f>IFERROR(B27/Q27, "N.A.")</f>
        <v>8135.1144912776381</v>
      </c>
      <c r="AG27" s="2" t="str">
        <f t="shared" ref="AG27:AR31" si="15">IFERROR(C27/R27, "N.A.")</f>
        <v>N.A.</v>
      </c>
      <c r="AH27" s="2">
        <f t="shared" si="15"/>
        <v>7092.9449435474071</v>
      </c>
      <c r="AI27" s="2" t="str">
        <f t="shared" si="15"/>
        <v>N.A.</v>
      </c>
      <c r="AJ27" s="2">
        <f t="shared" si="15"/>
        <v>9450.6708737134722</v>
      </c>
      <c r="AK27" s="2" t="str">
        <f t="shared" si="15"/>
        <v>N.A.</v>
      </c>
      <c r="AL27" s="2">
        <f t="shared" si="15"/>
        <v>6217.8916504444105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6929.1949024335909</v>
      </c>
      <c r="AQ27" s="13" t="str">
        <f t="shared" si="15"/>
        <v>N.A.</v>
      </c>
      <c r="AR27" s="14">
        <f t="shared" si="15"/>
        <v>6929.1949024335909</v>
      </c>
    </row>
    <row r="28" spans="1:44" ht="15" customHeight="1" thickBot="1" x14ac:dyDescent="0.3">
      <c r="A28" s="3" t="s">
        <v>13</v>
      </c>
      <c r="B28" s="2">
        <v>25659960</v>
      </c>
      <c r="C28" s="2">
        <v>5944199.9999999991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25659960</v>
      </c>
      <c r="M28" s="13">
        <f t="shared" si="16"/>
        <v>5944199.9999999991</v>
      </c>
      <c r="N28" s="14">
        <f t="shared" ref="N28:N30" si="17">L28+M28</f>
        <v>31604160</v>
      </c>
      <c r="P28" s="3" t="s">
        <v>13</v>
      </c>
      <c r="Q28" s="2">
        <v>3128</v>
      </c>
      <c r="R28" s="2">
        <v>678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3128</v>
      </c>
      <c r="AB28" s="13">
        <f t="shared" si="18"/>
        <v>678</v>
      </c>
      <c r="AC28" s="14">
        <f t="shared" ref="AC28:AC30" si="19">AA28+AB28</f>
        <v>3806</v>
      </c>
      <c r="AE28" s="3" t="s">
        <v>13</v>
      </c>
      <c r="AF28" s="2">
        <f t="shared" ref="AF28:AF31" si="20">IFERROR(B28/Q28, "N.A.")</f>
        <v>8203.3120204603583</v>
      </c>
      <c r="AG28" s="2">
        <f t="shared" si="15"/>
        <v>8767.2566371681405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8203.3120204603583</v>
      </c>
      <c r="AQ28" s="13">
        <f t="shared" si="15"/>
        <v>8767.2566371681405</v>
      </c>
      <c r="AR28" s="14">
        <f t="shared" si="15"/>
        <v>8303.7729900157647</v>
      </c>
    </row>
    <row r="29" spans="1:44" ht="15" customHeight="1" thickBot="1" x14ac:dyDescent="0.3">
      <c r="A29" s="3" t="s">
        <v>14</v>
      </c>
      <c r="B29" s="2">
        <v>524099315.99999982</v>
      </c>
      <c r="C29" s="2">
        <v>2171337557.9999986</v>
      </c>
      <c r="D29" s="2">
        <v>186888959.99999997</v>
      </c>
      <c r="E29" s="2">
        <v>66631640.000000015</v>
      </c>
      <c r="F29" s="2"/>
      <c r="G29" s="2">
        <v>268566630</v>
      </c>
      <c r="H29" s="2"/>
      <c r="I29" s="2">
        <v>143879224.99999994</v>
      </c>
      <c r="J29" s="2">
        <v>0</v>
      </c>
      <c r="K29" s="2"/>
      <c r="L29" s="1">
        <f t="shared" si="16"/>
        <v>710988275.99999976</v>
      </c>
      <c r="M29" s="13">
        <f t="shared" si="16"/>
        <v>2650415052.9999986</v>
      </c>
      <c r="N29" s="14">
        <f t="shared" si="17"/>
        <v>3361403328.9999981</v>
      </c>
      <c r="P29" s="3" t="s">
        <v>14</v>
      </c>
      <c r="Q29" s="2">
        <v>76621</v>
      </c>
      <c r="R29" s="2">
        <v>270667</v>
      </c>
      <c r="S29" s="2">
        <v>21782</v>
      </c>
      <c r="T29" s="2">
        <v>5688</v>
      </c>
      <c r="U29" s="2">
        <v>0</v>
      </c>
      <c r="V29" s="2">
        <v>21457</v>
      </c>
      <c r="W29" s="2">
        <v>0</v>
      </c>
      <c r="X29" s="2">
        <v>22907</v>
      </c>
      <c r="Y29" s="2">
        <v>3407</v>
      </c>
      <c r="Z29" s="2">
        <v>0</v>
      </c>
      <c r="AA29" s="1">
        <f t="shared" si="18"/>
        <v>101810</v>
      </c>
      <c r="AB29" s="13">
        <f t="shared" si="18"/>
        <v>320719</v>
      </c>
      <c r="AC29" s="14">
        <f t="shared" si="19"/>
        <v>422529</v>
      </c>
      <c r="AE29" s="3" t="s">
        <v>14</v>
      </c>
      <c r="AF29" s="2">
        <f t="shared" si="20"/>
        <v>6840.1523864214751</v>
      </c>
      <c r="AG29" s="2">
        <f t="shared" si="15"/>
        <v>8022.1732165354424</v>
      </c>
      <c r="AH29" s="2">
        <f t="shared" si="15"/>
        <v>8579.9724543200791</v>
      </c>
      <c r="AI29" s="2">
        <f t="shared" si="15"/>
        <v>11714.423347398033</v>
      </c>
      <c r="AJ29" s="2" t="str">
        <f t="shared" si="15"/>
        <v>N.A.</v>
      </c>
      <c r="AK29" s="2">
        <f t="shared" si="15"/>
        <v>12516.504171132963</v>
      </c>
      <c r="AL29" s="2" t="str">
        <f t="shared" si="15"/>
        <v>N.A.</v>
      </c>
      <c r="AM29" s="2">
        <f t="shared" si="15"/>
        <v>6281.0156284105269</v>
      </c>
      <c r="AN29" s="2">
        <f t="shared" si="15"/>
        <v>0</v>
      </c>
      <c r="AO29" s="2" t="str">
        <f t="shared" si="15"/>
        <v>N.A.</v>
      </c>
      <c r="AP29" s="15">
        <f t="shared" si="15"/>
        <v>6983.4817404970017</v>
      </c>
      <c r="AQ29" s="13">
        <f t="shared" si="15"/>
        <v>8263.9789130048375</v>
      </c>
      <c r="AR29" s="14">
        <f t="shared" si="15"/>
        <v>7955.4381569075686</v>
      </c>
    </row>
    <row r="30" spans="1:44" ht="15" customHeight="1" thickBot="1" x14ac:dyDescent="0.3">
      <c r="A30" s="3" t="s">
        <v>15</v>
      </c>
      <c r="B30" s="2">
        <v>32996093</v>
      </c>
      <c r="C30" s="2">
        <v>1038450</v>
      </c>
      <c r="D30" s="2">
        <v>7452760</v>
      </c>
      <c r="E30" s="2">
        <v>577920</v>
      </c>
      <c r="F30" s="2"/>
      <c r="G30" s="2">
        <v>41074432.999999993</v>
      </c>
      <c r="H30" s="2">
        <v>13660636.000000006</v>
      </c>
      <c r="I30" s="2"/>
      <c r="J30" s="2">
        <v>0</v>
      </c>
      <c r="K30" s="2"/>
      <c r="L30" s="1">
        <f t="shared" si="16"/>
        <v>54109489.000000007</v>
      </c>
      <c r="M30" s="13">
        <f t="shared" si="16"/>
        <v>42690802.999999993</v>
      </c>
      <c r="N30" s="14">
        <f t="shared" si="17"/>
        <v>96800292</v>
      </c>
      <c r="P30" s="3" t="s">
        <v>15</v>
      </c>
      <c r="Q30" s="2">
        <v>6567</v>
      </c>
      <c r="R30" s="2">
        <v>161</v>
      </c>
      <c r="S30" s="2">
        <v>1707</v>
      </c>
      <c r="T30" s="2">
        <v>84</v>
      </c>
      <c r="U30" s="2">
        <v>0</v>
      </c>
      <c r="V30" s="2">
        <v>3948</v>
      </c>
      <c r="W30" s="2">
        <v>20408</v>
      </c>
      <c r="X30" s="2">
        <v>0</v>
      </c>
      <c r="Y30" s="2">
        <v>2673</v>
      </c>
      <c r="Z30" s="2">
        <v>0</v>
      </c>
      <c r="AA30" s="1">
        <f t="shared" si="18"/>
        <v>31355</v>
      </c>
      <c r="AB30" s="13">
        <f t="shared" si="18"/>
        <v>4193</v>
      </c>
      <c r="AC30" s="21">
        <f t="shared" si="19"/>
        <v>35548</v>
      </c>
      <c r="AE30" s="3" t="s">
        <v>15</v>
      </c>
      <c r="AF30" s="2">
        <f t="shared" si="20"/>
        <v>5024.5306837216385</v>
      </c>
      <c r="AG30" s="2">
        <f t="shared" si="15"/>
        <v>6450</v>
      </c>
      <c r="AH30" s="2">
        <f t="shared" si="15"/>
        <v>4365.9988283538369</v>
      </c>
      <c r="AI30" s="2">
        <f t="shared" si="15"/>
        <v>6880</v>
      </c>
      <c r="AJ30" s="2" t="str">
        <f t="shared" si="15"/>
        <v>N.A.</v>
      </c>
      <c r="AK30" s="2">
        <f t="shared" si="15"/>
        <v>10403.858409321174</v>
      </c>
      <c r="AL30" s="2">
        <f t="shared" si="15"/>
        <v>669.37651901215236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1725.7052782650298</v>
      </c>
      <c r="AQ30" s="13">
        <f t="shared" si="15"/>
        <v>10181.445981397566</v>
      </c>
      <c r="AR30" s="14">
        <f t="shared" si="15"/>
        <v>2723.0868684595475</v>
      </c>
    </row>
    <row r="31" spans="1:44" ht="15" customHeight="1" thickBot="1" x14ac:dyDescent="0.3">
      <c r="A31" s="4" t="s">
        <v>16</v>
      </c>
      <c r="B31" s="2">
        <v>830380119.00000095</v>
      </c>
      <c r="C31" s="2">
        <v>2178320208.0000024</v>
      </c>
      <c r="D31" s="2">
        <v>311190894.99999994</v>
      </c>
      <c r="E31" s="2">
        <v>67209560.000000015</v>
      </c>
      <c r="F31" s="2">
        <v>125797880.00000003</v>
      </c>
      <c r="G31" s="2">
        <v>309641063</v>
      </c>
      <c r="H31" s="2">
        <v>425701661.99999988</v>
      </c>
      <c r="I31" s="2">
        <v>143879224.99999994</v>
      </c>
      <c r="J31" s="2">
        <v>0</v>
      </c>
      <c r="K31" s="2"/>
      <c r="L31" s="1">
        <f t="shared" ref="L31" si="21">B31+D31+F31+H31+J31</f>
        <v>1693070556.000001</v>
      </c>
      <c r="M31" s="13">
        <f t="shared" ref="M31" si="22">C31+E31+G31+I31+K31</f>
        <v>2699050056.0000024</v>
      </c>
      <c r="N31" s="21">
        <f t="shared" ref="N31" si="23">L31+M31</f>
        <v>4392120612.0000038</v>
      </c>
      <c r="P31" s="4" t="s">
        <v>16</v>
      </c>
      <c r="Q31" s="2">
        <v>116755</v>
      </c>
      <c r="R31" s="2">
        <v>271506</v>
      </c>
      <c r="S31" s="2">
        <v>39963</v>
      </c>
      <c r="T31" s="2">
        <v>5772</v>
      </c>
      <c r="U31" s="2">
        <v>13311</v>
      </c>
      <c r="V31" s="2">
        <v>25405</v>
      </c>
      <c r="W31" s="2">
        <v>86675</v>
      </c>
      <c r="X31" s="2">
        <v>22907</v>
      </c>
      <c r="Y31" s="2">
        <v>9808</v>
      </c>
      <c r="Z31" s="2">
        <v>0</v>
      </c>
      <c r="AA31" s="1">
        <f t="shared" ref="AA31" si="24">Q31+S31+U31+W31+Y31</f>
        <v>266512</v>
      </c>
      <c r="AB31" s="13">
        <f t="shared" ref="AB31" si="25">R31+T31+V31+X31+Z31</f>
        <v>325590</v>
      </c>
      <c r="AC31" s="14">
        <f t="shared" ref="AC31" si="26">AA31+AB31</f>
        <v>592102</v>
      </c>
      <c r="AE31" s="4" t="s">
        <v>16</v>
      </c>
      <c r="AF31" s="2">
        <f t="shared" si="20"/>
        <v>7112.1589567898673</v>
      </c>
      <c r="AG31" s="2">
        <f t="shared" si="15"/>
        <v>8023.1015447172522</v>
      </c>
      <c r="AH31" s="2">
        <f t="shared" si="15"/>
        <v>7786.9753271776381</v>
      </c>
      <c r="AI31" s="2">
        <f t="shared" si="15"/>
        <v>11644.067914067917</v>
      </c>
      <c r="AJ31" s="2">
        <f t="shared" si="15"/>
        <v>9450.6708737134722</v>
      </c>
      <c r="AK31" s="2">
        <f t="shared" si="15"/>
        <v>12188.193780751821</v>
      </c>
      <c r="AL31" s="2">
        <f t="shared" si="15"/>
        <v>4911.4699971156606</v>
      </c>
      <c r="AM31" s="2">
        <f t="shared" si="15"/>
        <v>6281.0156284105269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6352.6991505072974</v>
      </c>
      <c r="AQ31" s="13">
        <f t="shared" ref="AQ31" si="28">IFERROR(M31/AB31, "N.A.")</f>
        <v>8289.7203722473114</v>
      </c>
      <c r="AR31" s="14">
        <f t="shared" ref="AR31" si="29">IFERROR(N31/AC31, "N.A.")</f>
        <v>7417.8445808323631</v>
      </c>
    </row>
    <row r="32" spans="1:44" ht="15" customHeight="1" thickBot="1" x14ac:dyDescent="0.3">
      <c r="A32" s="5" t="s">
        <v>0</v>
      </c>
      <c r="B32" s="44">
        <f>B31+C31</f>
        <v>3008700327.0000033</v>
      </c>
      <c r="C32" s="45"/>
      <c r="D32" s="44">
        <f>D31+E31</f>
        <v>378400454.99999994</v>
      </c>
      <c r="E32" s="45"/>
      <c r="F32" s="44">
        <f>F31+G31</f>
        <v>435438943</v>
      </c>
      <c r="G32" s="45"/>
      <c r="H32" s="44">
        <f>H31+I31</f>
        <v>569580886.99999976</v>
      </c>
      <c r="I32" s="45"/>
      <c r="J32" s="44">
        <f>J31+K31</f>
        <v>0</v>
      </c>
      <c r="K32" s="45"/>
      <c r="L32" s="44">
        <f>L31+M31</f>
        <v>4392120612.0000038</v>
      </c>
      <c r="M32" s="46"/>
      <c r="N32" s="22">
        <f>B32+D32+F32+H32+J32</f>
        <v>4392120612.0000029</v>
      </c>
      <c r="P32" s="5" t="s">
        <v>0</v>
      </c>
      <c r="Q32" s="44">
        <f>Q31+R31</f>
        <v>388261</v>
      </c>
      <c r="R32" s="45"/>
      <c r="S32" s="44">
        <f>S31+T31</f>
        <v>45735</v>
      </c>
      <c r="T32" s="45"/>
      <c r="U32" s="44">
        <f>U31+V31</f>
        <v>38716</v>
      </c>
      <c r="V32" s="45"/>
      <c r="W32" s="44">
        <f>W31+X31</f>
        <v>109582</v>
      </c>
      <c r="X32" s="45"/>
      <c r="Y32" s="44">
        <f>Y31+Z31</f>
        <v>9808</v>
      </c>
      <c r="Z32" s="45"/>
      <c r="AA32" s="44">
        <f>AA31+AB31</f>
        <v>592102</v>
      </c>
      <c r="AB32" s="45"/>
      <c r="AC32" s="23">
        <f>Q32+S32+U32+W32+Y32</f>
        <v>592102</v>
      </c>
      <c r="AE32" s="5" t="s">
        <v>0</v>
      </c>
      <c r="AF32" s="24">
        <f>IFERROR(B32/Q32,"N.A.")</f>
        <v>7749.1695714995931</v>
      </c>
      <c r="AG32" s="25"/>
      <c r="AH32" s="24">
        <f>IFERROR(D32/S32,"N.A.")</f>
        <v>8273.7609052148237</v>
      </c>
      <c r="AI32" s="25"/>
      <c r="AJ32" s="24">
        <f>IFERROR(F32/U32,"N.A.")</f>
        <v>11247.002350449427</v>
      </c>
      <c r="AK32" s="25"/>
      <c r="AL32" s="24">
        <f>IFERROR(H32/W32,"N.A.")</f>
        <v>5197.7595499260806</v>
      </c>
      <c r="AM32" s="25"/>
      <c r="AN32" s="24">
        <f>IFERROR(J32/Y32,"N.A.")</f>
        <v>0</v>
      </c>
      <c r="AO32" s="25"/>
      <c r="AP32" s="24">
        <f>IFERROR(L32/AA32,"N.A.")</f>
        <v>7417.8445808323631</v>
      </c>
      <c r="AQ32" s="25"/>
      <c r="AR32" s="16">
        <f>IFERROR(N32/AC32, "N.A.")</f>
        <v>7417.8445808323613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6" t="s">
        <v>1</v>
      </c>
      <c r="B35" s="29" t="s">
        <v>2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26" t="s">
        <v>0</v>
      </c>
      <c r="P35" s="26" t="s">
        <v>1</v>
      </c>
      <c r="Q35" s="29" t="s">
        <v>2</v>
      </c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26" t="s">
        <v>0</v>
      </c>
      <c r="AE35" s="26" t="s">
        <v>1</v>
      </c>
      <c r="AF35" s="29" t="s">
        <v>2</v>
      </c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26" t="s">
        <v>0</v>
      </c>
    </row>
    <row r="36" spans="1:44" ht="15" customHeight="1" x14ac:dyDescent="0.25">
      <c r="A36" s="27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8"/>
      <c r="N36" s="27"/>
      <c r="P36" s="27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8"/>
      <c r="AC36" s="27"/>
      <c r="AE36" s="27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8"/>
      <c r="AR36" s="27"/>
    </row>
    <row r="37" spans="1:44" ht="15" customHeight="1" thickBot="1" x14ac:dyDescent="0.3">
      <c r="A37" s="27"/>
      <c r="B37" s="40" t="s">
        <v>8</v>
      </c>
      <c r="C37" s="41"/>
      <c r="D37" s="42" t="s">
        <v>9</v>
      </c>
      <c r="E37" s="43"/>
      <c r="F37" s="36"/>
      <c r="G37" s="37"/>
      <c r="H37" s="36"/>
      <c r="I37" s="37"/>
      <c r="J37" s="36"/>
      <c r="K37" s="37"/>
      <c r="L37" s="36"/>
      <c r="M37" s="39"/>
      <c r="N37" s="27"/>
      <c r="P37" s="27"/>
      <c r="Q37" s="40" t="s">
        <v>8</v>
      </c>
      <c r="R37" s="41"/>
      <c r="S37" s="42" t="s">
        <v>9</v>
      </c>
      <c r="T37" s="43"/>
      <c r="U37" s="36"/>
      <c r="V37" s="37"/>
      <c r="W37" s="36"/>
      <c r="X37" s="37"/>
      <c r="Y37" s="36"/>
      <c r="Z37" s="37"/>
      <c r="AA37" s="36"/>
      <c r="AB37" s="39"/>
      <c r="AC37" s="27"/>
      <c r="AE37" s="27"/>
      <c r="AF37" s="40" t="s">
        <v>8</v>
      </c>
      <c r="AG37" s="41"/>
      <c r="AH37" s="42" t="s">
        <v>9</v>
      </c>
      <c r="AI37" s="43"/>
      <c r="AJ37" s="36"/>
      <c r="AK37" s="37"/>
      <c r="AL37" s="36"/>
      <c r="AM37" s="37"/>
      <c r="AN37" s="36"/>
      <c r="AO37" s="37"/>
      <c r="AP37" s="36"/>
      <c r="AQ37" s="39"/>
      <c r="AR37" s="27"/>
    </row>
    <row r="38" spans="1:44" ht="15" customHeight="1" thickBot="1" x14ac:dyDescent="0.3">
      <c r="A38" s="28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8"/>
      <c r="P38" s="28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8"/>
      <c r="AE38" s="28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8"/>
    </row>
    <row r="39" spans="1:44" ht="15" customHeight="1" thickBot="1" x14ac:dyDescent="0.3">
      <c r="A39" s="3" t="s">
        <v>12</v>
      </c>
      <c r="B39" s="2">
        <v>50792155.000000015</v>
      </c>
      <c r="C39" s="2"/>
      <c r="D39" s="2">
        <v>4992730</v>
      </c>
      <c r="E39" s="2"/>
      <c r="F39" s="2">
        <v>13264760.000000002</v>
      </c>
      <c r="G39" s="2"/>
      <c r="H39" s="2">
        <v>210138008</v>
      </c>
      <c r="I39" s="2"/>
      <c r="J39" s="2">
        <v>0</v>
      </c>
      <c r="K39" s="2"/>
      <c r="L39" s="1">
        <f>B39+D39+F39+H39+J39</f>
        <v>279187653</v>
      </c>
      <c r="M39" s="13">
        <f>C39+E39+G39+I39+K39</f>
        <v>0</v>
      </c>
      <c r="N39" s="14">
        <f>L39+M39</f>
        <v>279187653</v>
      </c>
      <c r="P39" s="3" t="s">
        <v>12</v>
      </c>
      <c r="Q39" s="2">
        <v>10111</v>
      </c>
      <c r="R39" s="2">
        <v>0</v>
      </c>
      <c r="S39" s="2">
        <v>832</v>
      </c>
      <c r="T39" s="2">
        <v>0</v>
      </c>
      <c r="U39" s="2">
        <v>3581</v>
      </c>
      <c r="V39" s="2">
        <v>0</v>
      </c>
      <c r="W39" s="2">
        <v>62991</v>
      </c>
      <c r="X39" s="2">
        <v>0</v>
      </c>
      <c r="Y39" s="2">
        <v>6652</v>
      </c>
      <c r="Z39" s="2">
        <v>0</v>
      </c>
      <c r="AA39" s="1">
        <f>Q39+S39+U39+W39+Y39</f>
        <v>84167</v>
      </c>
      <c r="AB39" s="13">
        <f>R39+T39+V39+X39+Z39</f>
        <v>0</v>
      </c>
      <c r="AC39" s="14">
        <f>AA39+AB39</f>
        <v>84167</v>
      </c>
      <c r="AE39" s="3" t="s">
        <v>12</v>
      </c>
      <c r="AF39" s="2">
        <f>IFERROR(B39/Q39, "N.A.")</f>
        <v>5023.4551478587691</v>
      </c>
      <c r="AG39" s="2" t="str">
        <f t="shared" ref="AG39:AR43" si="30">IFERROR(C39/R39, "N.A.")</f>
        <v>N.A.</v>
      </c>
      <c r="AH39" s="2">
        <f t="shared" si="30"/>
        <v>6000.8774038461543</v>
      </c>
      <c r="AI39" s="2" t="str">
        <f t="shared" si="30"/>
        <v>N.A.</v>
      </c>
      <c r="AJ39" s="2">
        <f t="shared" si="30"/>
        <v>3704.2055291817933</v>
      </c>
      <c r="AK39" s="2" t="str">
        <f t="shared" si="30"/>
        <v>N.A.</v>
      </c>
      <c r="AL39" s="2">
        <f t="shared" si="30"/>
        <v>3336.0005080090805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3317.0678888400444</v>
      </c>
      <c r="AQ39" s="13" t="str">
        <f t="shared" si="30"/>
        <v>N.A.</v>
      </c>
      <c r="AR39" s="14">
        <f t="shared" si="30"/>
        <v>3317.0678888400444</v>
      </c>
    </row>
    <row r="40" spans="1:44" ht="15" customHeight="1" thickBot="1" x14ac:dyDescent="0.3">
      <c r="A40" s="3" t="s">
        <v>13</v>
      </c>
      <c r="B40" s="2">
        <v>145515873.00000009</v>
      </c>
      <c r="C40" s="2">
        <v>4209900</v>
      </c>
      <c r="D40" s="2">
        <v>3562980.0000000005</v>
      </c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149078853.00000009</v>
      </c>
      <c r="M40" s="13">
        <f t="shared" si="31"/>
        <v>4209900</v>
      </c>
      <c r="N40" s="14">
        <f t="shared" ref="N40:N42" si="32">L40+M40</f>
        <v>153288753.00000009</v>
      </c>
      <c r="P40" s="3" t="s">
        <v>13</v>
      </c>
      <c r="Q40" s="2">
        <v>31519</v>
      </c>
      <c r="R40" s="2">
        <v>465</v>
      </c>
      <c r="S40" s="2">
        <v>819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32338</v>
      </c>
      <c r="AB40" s="13">
        <f t="shared" si="33"/>
        <v>465</v>
      </c>
      <c r="AC40" s="14">
        <f t="shared" ref="AC40:AC42" si="34">AA40+AB40</f>
        <v>32803</v>
      </c>
      <c r="AE40" s="3" t="s">
        <v>13</v>
      </c>
      <c r="AF40" s="2">
        <f t="shared" ref="AF40:AF43" si="35">IFERROR(B40/Q40, "N.A.")</f>
        <v>4616.7668073225705</v>
      </c>
      <c r="AG40" s="2">
        <f t="shared" si="30"/>
        <v>9053.5483870967746</v>
      </c>
      <c r="AH40" s="2">
        <f t="shared" si="30"/>
        <v>4350.4029304029309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4610.0208114292809</v>
      </c>
      <c r="AQ40" s="13">
        <f t="shared" si="30"/>
        <v>9053.5483870967746</v>
      </c>
      <c r="AR40" s="14">
        <f t="shared" si="30"/>
        <v>4673.0101819955516</v>
      </c>
    </row>
    <row r="41" spans="1:44" ht="15" customHeight="1" thickBot="1" x14ac:dyDescent="0.3">
      <c r="A41" s="3" t="s">
        <v>14</v>
      </c>
      <c r="B41" s="2">
        <v>262220599.00000009</v>
      </c>
      <c r="C41" s="2">
        <v>1200040880.9999998</v>
      </c>
      <c r="D41" s="2">
        <v>36247560</v>
      </c>
      <c r="E41" s="2">
        <v>17895599.999999996</v>
      </c>
      <c r="F41" s="2"/>
      <c r="G41" s="2">
        <v>90369500</v>
      </c>
      <c r="H41" s="2"/>
      <c r="I41" s="2">
        <v>90509739.999999985</v>
      </c>
      <c r="J41" s="2">
        <v>0</v>
      </c>
      <c r="K41" s="2"/>
      <c r="L41" s="1">
        <f t="shared" si="31"/>
        <v>298468159.00000012</v>
      </c>
      <c r="M41" s="13">
        <f t="shared" si="31"/>
        <v>1398815720.9999998</v>
      </c>
      <c r="N41" s="14">
        <f t="shared" si="32"/>
        <v>1697283880</v>
      </c>
      <c r="P41" s="3" t="s">
        <v>14</v>
      </c>
      <c r="Q41" s="2">
        <v>52807</v>
      </c>
      <c r="R41" s="2">
        <v>166064</v>
      </c>
      <c r="S41" s="2">
        <v>6797</v>
      </c>
      <c r="T41" s="2">
        <v>2567</v>
      </c>
      <c r="U41" s="2">
        <v>0</v>
      </c>
      <c r="V41" s="2">
        <v>7814</v>
      </c>
      <c r="W41" s="2">
        <v>0</v>
      </c>
      <c r="X41" s="2">
        <v>13299</v>
      </c>
      <c r="Y41" s="2">
        <v>8479</v>
      </c>
      <c r="Z41" s="2">
        <v>0</v>
      </c>
      <c r="AA41" s="1">
        <f t="shared" si="33"/>
        <v>68083</v>
      </c>
      <c r="AB41" s="13">
        <f t="shared" si="33"/>
        <v>189744</v>
      </c>
      <c r="AC41" s="14">
        <f t="shared" si="34"/>
        <v>257827</v>
      </c>
      <c r="AE41" s="3" t="s">
        <v>14</v>
      </c>
      <c r="AF41" s="2">
        <f t="shared" si="35"/>
        <v>4965.6408998806992</v>
      </c>
      <c r="AG41" s="2">
        <f t="shared" si="30"/>
        <v>7226.3758611137864</v>
      </c>
      <c r="AH41" s="2">
        <f t="shared" si="30"/>
        <v>5332.8762689421801</v>
      </c>
      <c r="AI41" s="2">
        <f t="shared" si="30"/>
        <v>6971.4063108687169</v>
      </c>
      <c r="AJ41" s="2" t="str">
        <f t="shared" si="30"/>
        <v>N.A.</v>
      </c>
      <c r="AK41" s="2">
        <f t="shared" si="30"/>
        <v>11565.075505502944</v>
      </c>
      <c r="AL41" s="2" t="str">
        <f t="shared" si="30"/>
        <v>N.A.</v>
      </c>
      <c r="AM41" s="2">
        <f t="shared" si="30"/>
        <v>6805.7553199488675</v>
      </c>
      <c r="AN41" s="2">
        <f t="shared" si="30"/>
        <v>0</v>
      </c>
      <c r="AO41" s="2" t="str">
        <f t="shared" si="30"/>
        <v>N.A.</v>
      </c>
      <c r="AP41" s="15">
        <f t="shared" si="30"/>
        <v>4383.8867118076487</v>
      </c>
      <c r="AQ41" s="13">
        <f t="shared" si="30"/>
        <v>7372.1209682519593</v>
      </c>
      <c r="AR41" s="14">
        <f t="shared" si="30"/>
        <v>6583.0338948209455</v>
      </c>
    </row>
    <row r="42" spans="1:44" ht="15" customHeight="1" thickBot="1" x14ac:dyDescent="0.3">
      <c r="A42" s="3" t="s">
        <v>15</v>
      </c>
      <c r="B42" s="2">
        <v>1307999.9999999998</v>
      </c>
      <c r="C42" s="2">
        <v>612750</v>
      </c>
      <c r="D42" s="2"/>
      <c r="E42" s="2"/>
      <c r="F42" s="2"/>
      <c r="G42" s="2">
        <v>4379919</v>
      </c>
      <c r="H42" s="2">
        <v>3387862</v>
      </c>
      <c r="I42" s="2"/>
      <c r="J42" s="2">
        <v>0</v>
      </c>
      <c r="K42" s="2"/>
      <c r="L42" s="1">
        <f t="shared" si="31"/>
        <v>4695862</v>
      </c>
      <c r="M42" s="13">
        <f t="shared" si="31"/>
        <v>4992669</v>
      </c>
      <c r="N42" s="14">
        <f t="shared" si="32"/>
        <v>9688531</v>
      </c>
      <c r="P42" s="3" t="s">
        <v>15</v>
      </c>
      <c r="Q42" s="2">
        <v>698</v>
      </c>
      <c r="R42" s="2">
        <v>95</v>
      </c>
      <c r="S42" s="2">
        <v>0</v>
      </c>
      <c r="T42" s="2">
        <v>0</v>
      </c>
      <c r="U42" s="2">
        <v>0</v>
      </c>
      <c r="V42" s="2">
        <v>572</v>
      </c>
      <c r="W42" s="2">
        <v>2690</v>
      </c>
      <c r="X42" s="2">
        <v>0</v>
      </c>
      <c r="Y42" s="2">
        <v>643</v>
      </c>
      <c r="Z42" s="2">
        <v>0</v>
      </c>
      <c r="AA42" s="1">
        <f t="shared" si="33"/>
        <v>4031</v>
      </c>
      <c r="AB42" s="13">
        <f t="shared" si="33"/>
        <v>667</v>
      </c>
      <c r="AC42" s="14">
        <f t="shared" si="34"/>
        <v>4698</v>
      </c>
      <c r="AE42" s="3" t="s">
        <v>15</v>
      </c>
      <c r="AF42" s="2">
        <f t="shared" si="35"/>
        <v>1873.9255014326645</v>
      </c>
      <c r="AG42" s="2">
        <f t="shared" si="30"/>
        <v>6450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>
        <f t="shared" si="30"/>
        <v>7657.2010489510485</v>
      </c>
      <c r="AL42" s="2">
        <f t="shared" si="30"/>
        <v>1259.4282527881041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1164.9372364177623</v>
      </c>
      <c r="AQ42" s="13">
        <f t="shared" si="30"/>
        <v>7485.260869565217</v>
      </c>
      <c r="AR42" s="14">
        <f t="shared" si="30"/>
        <v>2062.2671349510429</v>
      </c>
    </row>
    <row r="43" spans="1:44" ht="15" customHeight="1" thickBot="1" x14ac:dyDescent="0.3">
      <c r="A43" s="4" t="s">
        <v>16</v>
      </c>
      <c r="B43" s="2">
        <v>459836627.00000006</v>
      </c>
      <c r="C43" s="2">
        <v>1204863531.0000007</v>
      </c>
      <c r="D43" s="2">
        <v>44803270</v>
      </c>
      <c r="E43" s="2">
        <v>17895599.999999996</v>
      </c>
      <c r="F43" s="2">
        <v>13264760.000000002</v>
      </c>
      <c r="G43" s="2">
        <v>94749419</v>
      </c>
      <c r="H43" s="2">
        <v>213525870.00000012</v>
      </c>
      <c r="I43" s="2">
        <v>90509739.999999985</v>
      </c>
      <c r="J43" s="2">
        <v>0</v>
      </c>
      <c r="K43" s="2"/>
      <c r="L43" s="1">
        <f t="shared" ref="L43" si="36">B43+D43+F43+H43+J43</f>
        <v>731430527.00000024</v>
      </c>
      <c r="M43" s="13">
        <f t="shared" ref="M43" si="37">C43+E43+G43+I43+K43</f>
        <v>1408018290.0000007</v>
      </c>
      <c r="N43" s="21">
        <f t="shared" ref="N43" si="38">L43+M43</f>
        <v>2139448817.000001</v>
      </c>
      <c r="P43" s="4" t="s">
        <v>16</v>
      </c>
      <c r="Q43" s="2">
        <v>95135</v>
      </c>
      <c r="R43" s="2">
        <v>166624</v>
      </c>
      <c r="S43" s="2">
        <v>8448</v>
      </c>
      <c r="T43" s="2">
        <v>2567</v>
      </c>
      <c r="U43" s="2">
        <v>3581</v>
      </c>
      <c r="V43" s="2">
        <v>8386</v>
      </c>
      <c r="W43" s="2">
        <v>65681</v>
      </c>
      <c r="X43" s="2">
        <v>13299</v>
      </c>
      <c r="Y43" s="2">
        <v>15774</v>
      </c>
      <c r="Z43" s="2">
        <v>0</v>
      </c>
      <c r="AA43" s="1">
        <f t="shared" ref="AA43" si="39">Q43+S43+U43+W43+Y43</f>
        <v>188619</v>
      </c>
      <c r="AB43" s="13">
        <f t="shared" ref="AB43" si="40">R43+T43+V43+X43+Z43</f>
        <v>190876</v>
      </c>
      <c r="AC43" s="21">
        <f t="shared" ref="AC43" si="41">AA43+AB43</f>
        <v>379495</v>
      </c>
      <c r="AE43" s="4" t="s">
        <v>16</v>
      </c>
      <c r="AF43" s="2">
        <f t="shared" si="35"/>
        <v>4833.5168655069119</v>
      </c>
      <c r="AG43" s="2">
        <f t="shared" si="30"/>
        <v>7231.0323302765555</v>
      </c>
      <c r="AH43" s="2">
        <f t="shared" si="30"/>
        <v>5303.417376893939</v>
      </c>
      <c r="AI43" s="2">
        <f t="shared" si="30"/>
        <v>6971.4063108687169</v>
      </c>
      <c r="AJ43" s="2">
        <f t="shared" si="30"/>
        <v>3704.2055291817933</v>
      </c>
      <c r="AK43" s="2">
        <f t="shared" si="30"/>
        <v>11298.523610779872</v>
      </c>
      <c r="AL43" s="2">
        <f t="shared" si="30"/>
        <v>3250.9533959592595</v>
      </c>
      <c r="AM43" s="2">
        <f t="shared" si="30"/>
        <v>6805.7553199488675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3877.8199810199408</v>
      </c>
      <c r="AQ43" s="13">
        <f t="shared" ref="AQ43" si="43">IFERROR(M43/AB43, "N.A.")</f>
        <v>7376.6125128355616</v>
      </c>
      <c r="AR43" s="14">
        <f t="shared" ref="AR43" si="44">IFERROR(N43/AC43, "N.A.")</f>
        <v>5637.6205668058892</v>
      </c>
    </row>
    <row r="44" spans="1:44" ht="15" customHeight="1" thickBot="1" x14ac:dyDescent="0.3">
      <c r="A44" s="5" t="s">
        <v>0</v>
      </c>
      <c r="B44" s="44">
        <f>B43+C43</f>
        <v>1664700158.0000007</v>
      </c>
      <c r="C44" s="45"/>
      <c r="D44" s="44">
        <f>D43+E43</f>
        <v>62698870</v>
      </c>
      <c r="E44" s="45"/>
      <c r="F44" s="44">
        <f>F43+G43</f>
        <v>108014179</v>
      </c>
      <c r="G44" s="45"/>
      <c r="H44" s="44">
        <f>H43+I43</f>
        <v>304035610.00000012</v>
      </c>
      <c r="I44" s="45"/>
      <c r="J44" s="44">
        <f>J43+K43</f>
        <v>0</v>
      </c>
      <c r="K44" s="45"/>
      <c r="L44" s="44">
        <f>L43+M43</f>
        <v>2139448817.000001</v>
      </c>
      <c r="M44" s="46"/>
      <c r="N44" s="22">
        <f>B44+D44+F44+H44+J44</f>
        <v>2139448817.000001</v>
      </c>
      <c r="P44" s="5" t="s">
        <v>0</v>
      </c>
      <c r="Q44" s="44">
        <f>Q43+R43</f>
        <v>261759</v>
      </c>
      <c r="R44" s="45"/>
      <c r="S44" s="44">
        <f>S43+T43</f>
        <v>11015</v>
      </c>
      <c r="T44" s="45"/>
      <c r="U44" s="44">
        <f>U43+V43</f>
        <v>11967</v>
      </c>
      <c r="V44" s="45"/>
      <c r="W44" s="44">
        <f>W43+X43</f>
        <v>78980</v>
      </c>
      <c r="X44" s="45"/>
      <c r="Y44" s="44">
        <f>Y43+Z43</f>
        <v>15774</v>
      </c>
      <c r="Z44" s="45"/>
      <c r="AA44" s="44">
        <f>AA43+AB43</f>
        <v>379495</v>
      </c>
      <c r="AB44" s="46"/>
      <c r="AC44" s="22">
        <f>Q44+S44+U44+W44+Y44</f>
        <v>379495</v>
      </c>
      <c r="AE44" s="5" t="s">
        <v>0</v>
      </c>
      <c r="AF44" s="24">
        <f>IFERROR(B44/Q44,"N.A.")</f>
        <v>6359.6673199393363</v>
      </c>
      <c r="AG44" s="25"/>
      <c r="AH44" s="24">
        <f>IFERROR(D44/S44,"N.A.")</f>
        <v>5692.1352700862462</v>
      </c>
      <c r="AI44" s="25"/>
      <c r="AJ44" s="24">
        <f>IFERROR(F44/U44,"N.A.")</f>
        <v>9026.0030918358825</v>
      </c>
      <c r="AK44" s="25"/>
      <c r="AL44" s="24">
        <f>IFERROR(H44/W44,"N.A.")</f>
        <v>3849.5265890098776</v>
      </c>
      <c r="AM44" s="25"/>
      <c r="AN44" s="24">
        <f>IFERROR(J44/Y44,"N.A.")</f>
        <v>0</v>
      </c>
      <c r="AO44" s="25"/>
      <c r="AP44" s="24">
        <f>IFERROR(L44/AA44,"N.A.")</f>
        <v>5637.6205668058892</v>
      </c>
      <c r="AQ44" s="25"/>
      <c r="AR44" s="16">
        <f>IFERROR(N44/AC44, "N.A.")</f>
        <v>5637.6205668058892</v>
      </c>
    </row>
  </sheetData>
  <mergeCells count="144">
    <mergeCell ref="AP20:AQ20"/>
    <mergeCell ref="AP32:AQ32"/>
    <mergeCell ref="AP44:AQ44"/>
    <mergeCell ref="A11:A14"/>
    <mergeCell ref="B11:M11"/>
    <mergeCell ref="N11:N14"/>
    <mergeCell ref="A23:A26"/>
    <mergeCell ref="B23:M23"/>
    <mergeCell ref="N23:N26"/>
    <mergeCell ref="H24:I25"/>
    <mergeCell ref="J24:K25"/>
    <mergeCell ref="L24:M25"/>
    <mergeCell ref="B13:C13"/>
    <mergeCell ref="D13:E13"/>
    <mergeCell ref="B20:C20"/>
    <mergeCell ref="D20:E20"/>
    <mergeCell ref="F20:G20"/>
    <mergeCell ref="H20:I20"/>
    <mergeCell ref="J20:K20"/>
    <mergeCell ref="B24:E24"/>
    <mergeCell ref="F24:G25"/>
    <mergeCell ref="L20:M20"/>
    <mergeCell ref="N35:N38"/>
    <mergeCell ref="B12:E12"/>
    <mergeCell ref="F12:G13"/>
    <mergeCell ref="H12:I13"/>
    <mergeCell ref="J12:K13"/>
    <mergeCell ref="L12:M13"/>
    <mergeCell ref="P23:P26"/>
    <mergeCell ref="B36:E36"/>
    <mergeCell ref="F36:G37"/>
    <mergeCell ref="H36:I37"/>
    <mergeCell ref="J36:K37"/>
    <mergeCell ref="L36:M37"/>
    <mergeCell ref="B37:C37"/>
    <mergeCell ref="B25:C25"/>
    <mergeCell ref="D25:E25"/>
    <mergeCell ref="P11:P14"/>
    <mergeCell ref="P35:P38"/>
    <mergeCell ref="L32:M32"/>
    <mergeCell ref="A35:A38"/>
    <mergeCell ref="B35:M35"/>
    <mergeCell ref="J32:K32"/>
    <mergeCell ref="B44:C44"/>
    <mergeCell ref="D44:E44"/>
    <mergeCell ref="F44:G44"/>
    <mergeCell ref="H44:I44"/>
    <mergeCell ref="J44:K44"/>
    <mergeCell ref="D37:E37"/>
    <mergeCell ref="B32:C32"/>
    <mergeCell ref="D32:E32"/>
    <mergeCell ref="F32:G32"/>
    <mergeCell ref="H32:I32"/>
    <mergeCell ref="L44:M44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Q11:AB11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Q23:AB23"/>
    <mergeCell ref="AC23:AC26"/>
    <mergeCell ref="AE23:AE26"/>
    <mergeCell ref="AF23:AQ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Q35:AB35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  <c r="Q2" s="9"/>
      <c r="R2" s="9"/>
      <c r="S2" s="9"/>
      <c r="T2" s="9"/>
      <c r="U2" s="9"/>
      <c r="V2" s="9"/>
      <c r="W2" s="9"/>
      <c r="X2" s="9"/>
      <c r="Y2" s="9"/>
      <c r="Z2" s="9"/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2023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</row>
    <row r="9" spans="1:44" ht="15" customHeight="1" x14ac:dyDescent="0.25">
      <c r="A9" s="7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6" t="s">
        <v>1</v>
      </c>
      <c r="B11" s="29" t="s">
        <v>2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26" t="s">
        <v>0</v>
      </c>
      <c r="P11" s="26" t="s">
        <v>1</v>
      </c>
      <c r="Q11" s="29" t="s">
        <v>2</v>
      </c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26" t="s">
        <v>0</v>
      </c>
      <c r="AE11" s="26" t="s">
        <v>1</v>
      </c>
      <c r="AF11" s="29" t="s">
        <v>2</v>
      </c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26" t="s">
        <v>0</v>
      </c>
    </row>
    <row r="12" spans="1:44" ht="15" customHeight="1" x14ac:dyDescent="0.25">
      <c r="A12" s="27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8"/>
      <c r="N12" s="27"/>
      <c r="P12" s="27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8"/>
      <c r="AC12" s="27"/>
      <c r="AE12" s="27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8"/>
      <c r="AR12" s="27"/>
    </row>
    <row r="13" spans="1:44" ht="15" customHeight="1" thickBot="1" x14ac:dyDescent="0.3">
      <c r="A13" s="27"/>
      <c r="B13" s="40" t="s">
        <v>8</v>
      </c>
      <c r="C13" s="41"/>
      <c r="D13" s="42" t="s">
        <v>9</v>
      </c>
      <c r="E13" s="43"/>
      <c r="F13" s="36"/>
      <c r="G13" s="37"/>
      <c r="H13" s="36"/>
      <c r="I13" s="37"/>
      <c r="J13" s="36"/>
      <c r="K13" s="37"/>
      <c r="L13" s="36"/>
      <c r="M13" s="39"/>
      <c r="N13" s="27"/>
      <c r="P13" s="27"/>
      <c r="Q13" s="40" t="s">
        <v>8</v>
      </c>
      <c r="R13" s="41"/>
      <c r="S13" s="42" t="s">
        <v>9</v>
      </c>
      <c r="T13" s="43"/>
      <c r="U13" s="36"/>
      <c r="V13" s="37"/>
      <c r="W13" s="36"/>
      <c r="X13" s="37"/>
      <c r="Y13" s="36"/>
      <c r="Z13" s="37"/>
      <c r="AA13" s="36"/>
      <c r="AB13" s="39"/>
      <c r="AC13" s="27"/>
      <c r="AE13" s="27"/>
      <c r="AF13" s="40" t="s">
        <v>8</v>
      </c>
      <c r="AG13" s="41"/>
      <c r="AH13" s="42" t="s">
        <v>9</v>
      </c>
      <c r="AI13" s="43"/>
      <c r="AJ13" s="36"/>
      <c r="AK13" s="37"/>
      <c r="AL13" s="36"/>
      <c r="AM13" s="37"/>
      <c r="AN13" s="36"/>
      <c r="AO13" s="37"/>
      <c r="AP13" s="36"/>
      <c r="AQ13" s="39"/>
      <c r="AR13" s="27"/>
    </row>
    <row r="14" spans="1:44" ht="15" customHeight="1" thickBot="1" x14ac:dyDescent="0.3">
      <c r="A14" s="28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8"/>
      <c r="P14" s="28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8"/>
      <c r="AE14" s="28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8"/>
    </row>
    <row r="15" spans="1:44" ht="15" customHeight="1" thickBot="1" x14ac:dyDescent="0.3">
      <c r="A15" s="3" t="s">
        <v>12</v>
      </c>
      <c r="B15" s="2">
        <v>24203209.999999993</v>
      </c>
      <c r="C15" s="2"/>
      <c r="D15" s="2">
        <v>3158475</v>
      </c>
      <c r="E15" s="2"/>
      <c r="F15" s="2">
        <v>8331200</v>
      </c>
      <c r="G15" s="2"/>
      <c r="H15" s="2">
        <v>28429256.999999993</v>
      </c>
      <c r="I15" s="2"/>
      <c r="J15" s="2">
        <v>0</v>
      </c>
      <c r="K15" s="2"/>
      <c r="L15" s="1">
        <f>B15+D15+F15+H15+J15</f>
        <v>64122141.999999985</v>
      </c>
      <c r="M15" s="13">
        <f>C15+E15+G15+I15+K15</f>
        <v>0</v>
      </c>
      <c r="N15" s="14">
        <f>L15+M15</f>
        <v>64122141.999999985</v>
      </c>
      <c r="P15" s="3" t="s">
        <v>12</v>
      </c>
      <c r="Q15" s="2">
        <v>4242</v>
      </c>
      <c r="R15" s="2">
        <v>0</v>
      </c>
      <c r="S15" s="2">
        <v>884</v>
      </c>
      <c r="T15" s="2">
        <v>0</v>
      </c>
      <c r="U15" s="2">
        <v>922</v>
      </c>
      <c r="V15" s="2">
        <v>0</v>
      </c>
      <c r="W15" s="2">
        <v>10042</v>
      </c>
      <c r="X15" s="2">
        <v>0</v>
      </c>
      <c r="Y15" s="2">
        <v>215</v>
      </c>
      <c r="Z15" s="2">
        <v>0</v>
      </c>
      <c r="AA15" s="1">
        <f>Q15+S15+U15+W15+Y15</f>
        <v>16305</v>
      </c>
      <c r="AB15" s="13">
        <f>R15+T15+V15+X15+Z15</f>
        <v>0</v>
      </c>
      <c r="AC15" s="14">
        <f>AA15+AB15</f>
        <v>16305</v>
      </c>
      <c r="AE15" s="3" t="s">
        <v>12</v>
      </c>
      <c r="AF15" s="2">
        <f>IFERROR(B15/Q15, "N.A.")</f>
        <v>5705.6129184346992</v>
      </c>
      <c r="AG15" s="2" t="str">
        <f t="shared" ref="AG15:AR19" si="0">IFERROR(C15/R15, "N.A.")</f>
        <v>N.A.</v>
      </c>
      <c r="AH15" s="2">
        <f t="shared" si="0"/>
        <v>3572.9355203619912</v>
      </c>
      <c r="AI15" s="2" t="str">
        <f t="shared" si="0"/>
        <v>N.A.</v>
      </c>
      <c r="AJ15" s="2">
        <f t="shared" si="0"/>
        <v>9036.0086767895882</v>
      </c>
      <c r="AK15" s="2" t="str">
        <f t="shared" si="0"/>
        <v>N.A.</v>
      </c>
      <c r="AL15" s="2">
        <f t="shared" si="0"/>
        <v>2831.0353515236002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3932.667402637227</v>
      </c>
      <c r="AQ15" s="13" t="str">
        <f t="shared" si="0"/>
        <v>N.A.</v>
      </c>
      <c r="AR15" s="14">
        <f t="shared" si="0"/>
        <v>3932.667402637227</v>
      </c>
    </row>
    <row r="16" spans="1:44" ht="15" customHeight="1" thickBot="1" x14ac:dyDescent="0.3">
      <c r="A16" s="3" t="s">
        <v>13</v>
      </c>
      <c r="B16" s="2">
        <v>4064000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4064000</v>
      </c>
      <c r="M16" s="13">
        <f t="shared" si="1"/>
        <v>0</v>
      </c>
      <c r="N16" s="14">
        <f t="shared" ref="N16:N18" si="2">L16+M16</f>
        <v>4064000</v>
      </c>
      <c r="P16" s="3" t="s">
        <v>13</v>
      </c>
      <c r="Q16" s="2">
        <v>1265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1265</v>
      </c>
      <c r="AB16" s="13">
        <f t="shared" si="3"/>
        <v>0</v>
      </c>
      <c r="AC16" s="14">
        <f t="shared" ref="AC16:AC18" si="4">AA16+AB16</f>
        <v>1265</v>
      </c>
      <c r="AE16" s="3" t="s">
        <v>13</v>
      </c>
      <c r="AF16" s="2">
        <f t="shared" ref="AF16:AF19" si="5">IFERROR(B16/Q16, "N.A.")</f>
        <v>3212.6482213438735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3212.6482213438735</v>
      </c>
      <c r="AQ16" s="13" t="str">
        <f t="shared" si="0"/>
        <v>N.A.</v>
      </c>
      <c r="AR16" s="14">
        <f t="shared" si="0"/>
        <v>3212.6482213438735</v>
      </c>
    </row>
    <row r="17" spans="1:44" ht="15" customHeight="1" thickBot="1" x14ac:dyDescent="0.3">
      <c r="A17" s="3" t="s">
        <v>14</v>
      </c>
      <c r="B17" s="2">
        <v>53100631.000000037</v>
      </c>
      <c r="C17" s="2">
        <v>78888840.000000015</v>
      </c>
      <c r="D17" s="2">
        <v>5158590</v>
      </c>
      <c r="E17" s="2"/>
      <c r="F17" s="2"/>
      <c r="G17" s="2">
        <v>36108390</v>
      </c>
      <c r="H17" s="2"/>
      <c r="I17" s="2">
        <v>21342820.000000004</v>
      </c>
      <c r="J17" s="2">
        <v>0</v>
      </c>
      <c r="K17" s="2"/>
      <c r="L17" s="1">
        <f t="shared" si="1"/>
        <v>58259221.000000037</v>
      </c>
      <c r="M17" s="13">
        <f t="shared" si="1"/>
        <v>136340050.00000003</v>
      </c>
      <c r="N17" s="14">
        <f t="shared" si="2"/>
        <v>194599271.00000006</v>
      </c>
      <c r="P17" s="3" t="s">
        <v>14</v>
      </c>
      <c r="Q17" s="2">
        <v>9649</v>
      </c>
      <c r="R17" s="2">
        <v>12488</v>
      </c>
      <c r="S17" s="2">
        <v>1011</v>
      </c>
      <c r="T17" s="2">
        <v>0</v>
      </c>
      <c r="U17" s="2">
        <v>0</v>
      </c>
      <c r="V17" s="2">
        <v>2800</v>
      </c>
      <c r="W17" s="2">
        <v>0</v>
      </c>
      <c r="X17" s="2">
        <v>2612</v>
      </c>
      <c r="Y17" s="2">
        <v>262</v>
      </c>
      <c r="Z17" s="2">
        <v>0</v>
      </c>
      <c r="AA17" s="1">
        <f t="shared" si="3"/>
        <v>10922</v>
      </c>
      <c r="AB17" s="13">
        <f t="shared" si="3"/>
        <v>17900</v>
      </c>
      <c r="AC17" s="14">
        <f t="shared" si="4"/>
        <v>28822</v>
      </c>
      <c r="AE17" s="3" t="s">
        <v>14</v>
      </c>
      <c r="AF17" s="2">
        <f t="shared" si="5"/>
        <v>5503.2263446989364</v>
      </c>
      <c r="AG17" s="2">
        <f t="shared" si="0"/>
        <v>6317.1716848174256</v>
      </c>
      <c r="AH17" s="2">
        <f t="shared" si="0"/>
        <v>5102.4629080118693</v>
      </c>
      <c r="AI17" s="2" t="str">
        <f t="shared" si="0"/>
        <v>N.A.</v>
      </c>
      <c r="AJ17" s="2" t="str">
        <f t="shared" si="0"/>
        <v>N.A.</v>
      </c>
      <c r="AK17" s="2">
        <f t="shared" si="0"/>
        <v>12895.853571428572</v>
      </c>
      <c r="AL17" s="2" t="str">
        <f t="shared" si="0"/>
        <v>N.A.</v>
      </c>
      <c r="AM17" s="2">
        <f t="shared" si="0"/>
        <v>8171.0643185298632</v>
      </c>
      <c r="AN17" s="2">
        <f t="shared" si="0"/>
        <v>0</v>
      </c>
      <c r="AO17" s="2" t="str">
        <f t="shared" si="0"/>
        <v>N.A.</v>
      </c>
      <c r="AP17" s="15">
        <f t="shared" si="0"/>
        <v>5334.1165537447387</v>
      </c>
      <c r="AQ17" s="13">
        <f t="shared" si="0"/>
        <v>7616.7625698324036</v>
      </c>
      <c r="AR17" s="14">
        <f t="shared" si="0"/>
        <v>6751.7615363264194</v>
      </c>
    </row>
    <row r="18" spans="1:44" ht="15" customHeight="1" thickBot="1" x14ac:dyDescent="0.3">
      <c r="A18" s="3" t="s">
        <v>15</v>
      </c>
      <c r="B18" s="2">
        <v>4307138</v>
      </c>
      <c r="C18" s="2"/>
      <c r="D18" s="2"/>
      <c r="E18" s="2"/>
      <c r="F18" s="2"/>
      <c r="G18" s="2">
        <v>715000</v>
      </c>
      <c r="H18" s="2">
        <v>3432864.0000000009</v>
      </c>
      <c r="I18" s="2"/>
      <c r="J18" s="2">
        <v>0</v>
      </c>
      <c r="K18" s="2"/>
      <c r="L18" s="1">
        <f t="shared" si="1"/>
        <v>7740002.0000000009</v>
      </c>
      <c r="M18" s="13">
        <f t="shared" si="1"/>
        <v>715000</v>
      </c>
      <c r="N18" s="14">
        <f t="shared" si="2"/>
        <v>8455002</v>
      </c>
      <c r="P18" s="3" t="s">
        <v>15</v>
      </c>
      <c r="Q18" s="2">
        <v>895</v>
      </c>
      <c r="R18" s="2">
        <v>0</v>
      </c>
      <c r="S18" s="2">
        <v>0</v>
      </c>
      <c r="T18" s="2">
        <v>0</v>
      </c>
      <c r="U18" s="2">
        <v>0</v>
      </c>
      <c r="V18" s="2">
        <v>351</v>
      </c>
      <c r="W18" s="2">
        <v>13906</v>
      </c>
      <c r="X18" s="2">
        <v>0</v>
      </c>
      <c r="Y18" s="2">
        <v>2149</v>
      </c>
      <c r="Z18" s="2">
        <v>0</v>
      </c>
      <c r="AA18" s="1">
        <f t="shared" si="3"/>
        <v>16950</v>
      </c>
      <c r="AB18" s="13">
        <f t="shared" si="3"/>
        <v>351</v>
      </c>
      <c r="AC18" s="21">
        <f t="shared" si="4"/>
        <v>17301</v>
      </c>
      <c r="AE18" s="3" t="s">
        <v>15</v>
      </c>
      <c r="AF18" s="2">
        <f t="shared" si="5"/>
        <v>4812.4446927374302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2037.037037037037</v>
      </c>
      <c r="AL18" s="2">
        <f t="shared" si="0"/>
        <v>246.86207392492457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456.63728613569327</v>
      </c>
      <c r="AQ18" s="13">
        <f t="shared" si="0"/>
        <v>2037.037037037037</v>
      </c>
      <c r="AR18" s="14">
        <f t="shared" si="0"/>
        <v>488.70019074041966</v>
      </c>
    </row>
    <row r="19" spans="1:44" ht="15" customHeight="1" thickBot="1" x14ac:dyDescent="0.3">
      <c r="A19" s="4" t="s">
        <v>16</v>
      </c>
      <c r="B19" s="2">
        <v>85674978.99999997</v>
      </c>
      <c r="C19" s="2">
        <v>78888840.000000015</v>
      </c>
      <c r="D19" s="2">
        <v>8317064.9999999981</v>
      </c>
      <c r="E19" s="2"/>
      <c r="F19" s="2">
        <v>8331200</v>
      </c>
      <c r="G19" s="2">
        <v>36823390</v>
      </c>
      <c r="H19" s="2">
        <v>31862120.999999989</v>
      </c>
      <c r="I19" s="2">
        <v>21342820.000000004</v>
      </c>
      <c r="J19" s="2">
        <v>0</v>
      </c>
      <c r="K19" s="2"/>
      <c r="L19" s="1">
        <f t="shared" ref="L19" si="6">B19+D19+F19+H19+J19</f>
        <v>134185364.99999996</v>
      </c>
      <c r="M19" s="13">
        <f t="shared" ref="M19" si="7">C19+E19+G19+I19+K19</f>
        <v>137055050.00000003</v>
      </c>
      <c r="N19" s="21">
        <f t="shared" ref="N19" si="8">L19+M19</f>
        <v>271240415</v>
      </c>
      <c r="P19" s="4" t="s">
        <v>16</v>
      </c>
      <c r="Q19" s="2">
        <v>16051</v>
      </c>
      <c r="R19" s="2">
        <v>12488</v>
      </c>
      <c r="S19" s="2">
        <v>1895</v>
      </c>
      <c r="T19" s="2">
        <v>0</v>
      </c>
      <c r="U19" s="2">
        <v>922</v>
      </c>
      <c r="V19" s="2">
        <v>3151</v>
      </c>
      <c r="W19" s="2">
        <v>23948</v>
      </c>
      <c r="X19" s="2">
        <v>2612</v>
      </c>
      <c r="Y19" s="2">
        <v>2626</v>
      </c>
      <c r="Z19" s="2">
        <v>0</v>
      </c>
      <c r="AA19" s="1">
        <f t="shared" ref="AA19" si="9">Q19+S19+U19+W19+Y19</f>
        <v>45442</v>
      </c>
      <c r="AB19" s="13">
        <f t="shared" ref="AB19" si="10">R19+T19+V19+X19+Z19</f>
        <v>18251</v>
      </c>
      <c r="AC19" s="14">
        <f t="shared" ref="AC19" si="11">AA19+AB19</f>
        <v>63693</v>
      </c>
      <c r="AE19" s="4" t="s">
        <v>16</v>
      </c>
      <c r="AF19" s="2">
        <f t="shared" si="5"/>
        <v>5337.6723568624993</v>
      </c>
      <c r="AG19" s="2">
        <f t="shared" si="0"/>
        <v>6317.1716848174256</v>
      </c>
      <c r="AH19" s="2">
        <f t="shared" si="0"/>
        <v>4388.9525065963053</v>
      </c>
      <c r="AI19" s="2" t="str">
        <f t="shared" si="0"/>
        <v>N.A.</v>
      </c>
      <c r="AJ19" s="2">
        <f t="shared" si="0"/>
        <v>9036.0086767895882</v>
      </c>
      <c r="AK19" s="2">
        <f t="shared" si="0"/>
        <v>11686.255157092986</v>
      </c>
      <c r="AL19" s="2">
        <f t="shared" si="0"/>
        <v>1330.4710623016531</v>
      </c>
      <c r="AM19" s="2">
        <f t="shared" si="0"/>
        <v>8171.0643185298632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2952.8930284758585</v>
      </c>
      <c r="AQ19" s="13">
        <f t="shared" ref="AQ19" si="13">IFERROR(M19/AB19, "N.A.")</f>
        <v>7509.4542764780026</v>
      </c>
      <c r="AR19" s="14">
        <f t="shared" ref="AR19" si="14">IFERROR(N19/AC19, "N.A.")</f>
        <v>4258.5592608292909</v>
      </c>
    </row>
    <row r="20" spans="1:44" ht="15" customHeight="1" thickBot="1" x14ac:dyDescent="0.3">
      <c r="A20" s="5" t="s">
        <v>0</v>
      </c>
      <c r="B20" s="44">
        <f>B19+C19</f>
        <v>164563819</v>
      </c>
      <c r="C20" s="45"/>
      <c r="D20" s="44">
        <f>D19+E19</f>
        <v>8317064.9999999981</v>
      </c>
      <c r="E20" s="45"/>
      <c r="F20" s="44">
        <f>F19+G19</f>
        <v>45154590</v>
      </c>
      <c r="G20" s="45"/>
      <c r="H20" s="44">
        <f>H19+I19</f>
        <v>53204940.999999993</v>
      </c>
      <c r="I20" s="45"/>
      <c r="J20" s="44">
        <f>J19+K19</f>
        <v>0</v>
      </c>
      <c r="K20" s="45"/>
      <c r="L20" s="44">
        <f>L19+M19</f>
        <v>271240415</v>
      </c>
      <c r="M20" s="46"/>
      <c r="N20" s="22">
        <f>B20+D20+F20+H20+J20</f>
        <v>271240415</v>
      </c>
      <c r="P20" s="5" t="s">
        <v>0</v>
      </c>
      <c r="Q20" s="44">
        <f>Q19+R19</f>
        <v>28539</v>
      </c>
      <c r="R20" s="45"/>
      <c r="S20" s="44">
        <f>S19+T19</f>
        <v>1895</v>
      </c>
      <c r="T20" s="45"/>
      <c r="U20" s="44">
        <f>U19+V19</f>
        <v>4073</v>
      </c>
      <c r="V20" s="45"/>
      <c r="W20" s="44">
        <f>W19+X19</f>
        <v>26560</v>
      </c>
      <c r="X20" s="45"/>
      <c r="Y20" s="44">
        <f>Y19+Z19</f>
        <v>2626</v>
      </c>
      <c r="Z20" s="45"/>
      <c r="AA20" s="44">
        <f>AA19+AB19</f>
        <v>63693</v>
      </c>
      <c r="AB20" s="45"/>
      <c r="AC20" s="23">
        <f>Q20+S20+U20+W20+Y20</f>
        <v>63693</v>
      </c>
      <c r="AE20" s="5" t="s">
        <v>0</v>
      </c>
      <c r="AF20" s="24">
        <f>IFERROR(B20/Q20,"N.A.")</f>
        <v>5766.2783909737554</v>
      </c>
      <c r="AG20" s="25"/>
      <c r="AH20" s="24">
        <f>IFERROR(D20/S20,"N.A.")</f>
        <v>4388.9525065963053</v>
      </c>
      <c r="AI20" s="25"/>
      <c r="AJ20" s="24">
        <f>IFERROR(F20/U20,"N.A.")</f>
        <v>11086.322121286521</v>
      </c>
      <c r="AK20" s="25"/>
      <c r="AL20" s="24">
        <f>IFERROR(H20/W20,"N.A.")</f>
        <v>2003.1980798192769</v>
      </c>
      <c r="AM20" s="25"/>
      <c r="AN20" s="24">
        <f>IFERROR(J20/Y20,"N.A.")</f>
        <v>0</v>
      </c>
      <c r="AO20" s="25"/>
      <c r="AP20" s="24">
        <f>IFERROR(L20/AA20,"N.A.")</f>
        <v>4258.5592608292909</v>
      </c>
      <c r="AQ20" s="25"/>
      <c r="AR20" s="16">
        <f>IFERROR(N20/AC20, "N.A.")</f>
        <v>4258.5592608292909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6" t="s">
        <v>1</v>
      </c>
      <c r="B23" s="29" t="s">
        <v>2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26" t="s">
        <v>0</v>
      </c>
      <c r="P23" s="26" t="s">
        <v>1</v>
      </c>
      <c r="Q23" s="29" t="s">
        <v>2</v>
      </c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26" t="s">
        <v>0</v>
      </c>
      <c r="AE23" s="26" t="s">
        <v>1</v>
      </c>
      <c r="AF23" s="29" t="s">
        <v>2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26" t="s">
        <v>0</v>
      </c>
    </row>
    <row r="24" spans="1:44" ht="15" customHeight="1" x14ac:dyDescent="0.25">
      <c r="A24" s="27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8"/>
      <c r="N24" s="27"/>
      <c r="P24" s="27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8"/>
      <c r="AC24" s="27"/>
      <c r="AE24" s="27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8"/>
      <c r="AR24" s="27"/>
    </row>
    <row r="25" spans="1:44" ht="15" customHeight="1" thickBot="1" x14ac:dyDescent="0.3">
      <c r="A25" s="27"/>
      <c r="B25" s="40" t="s">
        <v>8</v>
      </c>
      <c r="C25" s="41"/>
      <c r="D25" s="42" t="s">
        <v>9</v>
      </c>
      <c r="E25" s="43"/>
      <c r="F25" s="36"/>
      <c r="G25" s="37"/>
      <c r="H25" s="36"/>
      <c r="I25" s="37"/>
      <c r="J25" s="36"/>
      <c r="K25" s="37"/>
      <c r="L25" s="36"/>
      <c r="M25" s="39"/>
      <c r="N25" s="27"/>
      <c r="P25" s="27"/>
      <c r="Q25" s="40" t="s">
        <v>8</v>
      </c>
      <c r="R25" s="41"/>
      <c r="S25" s="42" t="s">
        <v>9</v>
      </c>
      <c r="T25" s="43"/>
      <c r="U25" s="36"/>
      <c r="V25" s="37"/>
      <c r="W25" s="36"/>
      <c r="X25" s="37"/>
      <c r="Y25" s="36"/>
      <c r="Z25" s="37"/>
      <c r="AA25" s="36"/>
      <c r="AB25" s="39"/>
      <c r="AC25" s="27"/>
      <c r="AE25" s="27"/>
      <c r="AF25" s="40" t="s">
        <v>8</v>
      </c>
      <c r="AG25" s="41"/>
      <c r="AH25" s="42" t="s">
        <v>9</v>
      </c>
      <c r="AI25" s="43"/>
      <c r="AJ25" s="36"/>
      <c r="AK25" s="37"/>
      <c r="AL25" s="36"/>
      <c r="AM25" s="37"/>
      <c r="AN25" s="36"/>
      <c r="AO25" s="37"/>
      <c r="AP25" s="36"/>
      <c r="AQ25" s="39"/>
      <c r="AR25" s="27"/>
    </row>
    <row r="26" spans="1:44" ht="15" customHeight="1" thickBot="1" x14ac:dyDescent="0.3">
      <c r="A26" s="28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8"/>
      <c r="P26" s="28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8"/>
      <c r="AE26" s="28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8"/>
    </row>
    <row r="27" spans="1:44" ht="15" customHeight="1" thickBot="1" x14ac:dyDescent="0.3">
      <c r="A27" s="3" t="s">
        <v>12</v>
      </c>
      <c r="B27" s="2">
        <v>18844569.999999996</v>
      </c>
      <c r="C27" s="2"/>
      <c r="D27" s="2">
        <v>2971425.0000000005</v>
      </c>
      <c r="E27" s="2"/>
      <c r="F27" s="2">
        <v>6460700.0000000009</v>
      </c>
      <c r="G27" s="2"/>
      <c r="H27" s="2">
        <v>19029760</v>
      </c>
      <c r="I27" s="2"/>
      <c r="J27" s="2">
        <v>0</v>
      </c>
      <c r="K27" s="2"/>
      <c r="L27" s="1">
        <f>B27+D27+F27+H27+J27</f>
        <v>47306455</v>
      </c>
      <c r="M27" s="13">
        <f>C27+E27+G27+I27+K27</f>
        <v>0</v>
      </c>
      <c r="N27" s="14">
        <f>L27+M27</f>
        <v>47306455</v>
      </c>
      <c r="P27" s="3" t="s">
        <v>12</v>
      </c>
      <c r="Q27" s="2">
        <v>3323</v>
      </c>
      <c r="R27" s="2">
        <v>0</v>
      </c>
      <c r="S27" s="2">
        <v>739</v>
      </c>
      <c r="T27" s="2">
        <v>0</v>
      </c>
      <c r="U27" s="2">
        <v>777</v>
      </c>
      <c r="V27" s="2">
        <v>0</v>
      </c>
      <c r="W27" s="2">
        <v>3501</v>
      </c>
      <c r="X27" s="2">
        <v>0</v>
      </c>
      <c r="Y27" s="2">
        <v>65</v>
      </c>
      <c r="Z27" s="2">
        <v>0</v>
      </c>
      <c r="AA27" s="1">
        <f>Q27+S27+U27+W27+Y27</f>
        <v>8405</v>
      </c>
      <c r="AB27" s="13">
        <f>R27+T27+V27+X27+Z27</f>
        <v>0</v>
      </c>
      <c r="AC27" s="14">
        <f>AA27+AB27</f>
        <v>8405</v>
      </c>
      <c r="AE27" s="3" t="s">
        <v>12</v>
      </c>
      <c r="AF27" s="2">
        <f>IFERROR(B27/Q27, "N.A.")</f>
        <v>5670.9509479386088</v>
      </c>
      <c r="AG27" s="2" t="str">
        <f t="shared" ref="AG27:AR31" si="15">IFERROR(C27/R27, "N.A.")</f>
        <v>N.A.</v>
      </c>
      <c r="AH27" s="2">
        <f t="shared" si="15"/>
        <v>4020.8728010825448</v>
      </c>
      <c r="AI27" s="2" t="str">
        <f t="shared" si="15"/>
        <v>N.A.</v>
      </c>
      <c r="AJ27" s="2">
        <f t="shared" si="15"/>
        <v>8314.929214929216</v>
      </c>
      <c r="AK27" s="2" t="str">
        <f t="shared" si="15"/>
        <v>N.A.</v>
      </c>
      <c r="AL27" s="2">
        <f t="shared" si="15"/>
        <v>5435.5212796343903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5628.3706127305177</v>
      </c>
      <c r="AQ27" s="13" t="str">
        <f t="shared" si="15"/>
        <v>N.A.</v>
      </c>
      <c r="AR27" s="14">
        <f t="shared" si="15"/>
        <v>5628.3706127305177</v>
      </c>
    </row>
    <row r="28" spans="1:44" ht="15" customHeight="1" thickBot="1" x14ac:dyDescent="0.3">
      <c r="A28" s="3" t="s">
        <v>13</v>
      </c>
      <c r="B28" s="2">
        <v>435000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435000</v>
      </c>
      <c r="M28" s="13">
        <f t="shared" si="16"/>
        <v>0</v>
      </c>
      <c r="N28" s="14">
        <f t="shared" ref="N28:N30" si="17">L28+M28</f>
        <v>435000</v>
      </c>
      <c r="P28" s="3" t="s">
        <v>13</v>
      </c>
      <c r="Q28" s="2">
        <v>145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145</v>
      </c>
      <c r="AB28" s="13">
        <f t="shared" si="18"/>
        <v>0</v>
      </c>
      <c r="AC28" s="14">
        <f t="shared" ref="AC28:AC30" si="19">AA28+AB28</f>
        <v>145</v>
      </c>
      <c r="AE28" s="3" t="s">
        <v>13</v>
      </c>
      <c r="AF28" s="2">
        <f t="shared" ref="AF28:AF31" si="20">IFERROR(B28/Q28, "N.A.")</f>
        <v>3000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3000</v>
      </c>
      <c r="AQ28" s="13" t="str">
        <f t="shared" si="15"/>
        <v>N.A.</v>
      </c>
      <c r="AR28" s="14">
        <f t="shared" si="15"/>
        <v>3000</v>
      </c>
    </row>
    <row r="29" spans="1:44" ht="15" customHeight="1" thickBot="1" x14ac:dyDescent="0.3">
      <c r="A29" s="3" t="s">
        <v>14</v>
      </c>
      <c r="B29" s="2">
        <v>42386226</v>
      </c>
      <c r="C29" s="2">
        <v>54927000</v>
      </c>
      <c r="D29" s="2">
        <v>4143590</v>
      </c>
      <c r="E29" s="2"/>
      <c r="F29" s="2"/>
      <c r="G29" s="2">
        <v>28243690</v>
      </c>
      <c r="H29" s="2"/>
      <c r="I29" s="2">
        <v>20066000</v>
      </c>
      <c r="J29" s="2"/>
      <c r="K29" s="2"/>
      <c r="L29" s="1">
        <f t="shared" si="16"/>
        <v>46529816</v>
      </c>
      <c r="M29" s="13">
        <f t="shared" si="16"/>
        <v>103236690</v>
      </c>
      <c r="N29" s="14">
        <f t="shared" si="17"/>
        <v>149766506</v>
      </c>
      <c r="P29" s="3" t="s">
        <v>14</v>
      </c>
      <c r="Q29" s="2">
        <v>6186</v>
      </c>
      <c r="R29" s="2">
        <v>8309</v>
      </c>
      <c r="S29" s="2">
        <v>866</v>
      </c>
      <c r="T29" s="2">
        <v>0</v>
      </c>
      <c r="U29" s="2">
        <v>0</v>
      </c>
      <c r="V29" s="2">
        <v>1994</v>
      </c>
      <c r="W29" s="2">
        <v>0</v>
      </c>
      <c r="X29" s="2">
        <v>2156</v>
      </c>
      <c r="Y29" s="2">
        <v>0</v>
      </c>
      <c r="Z29" s="2">
        <v>0</v>
      </c>
      <c r="AA29" s="1">
        <f t="shared" si="18"/>
        <v>7052</v>
      </c>
      <c r="AB29" s="13">
        <f t="shared" si="18"/>
        <v>12459</v>
      </c>
      <c r="AC29" s="14">
        <f t="shared" si="19"/>
        <v>19511</v>
      </c>
      <c r="AE29" s="3" t="s">
        <v>14</v>
      </c>
      <c r="AF29" s="2">
        <f t="shared" si="20"/>
        <v>6851.9602327837056</v>
      </c>
      <c r="AG29" s="2">
        <f t="shared" si="15"/>
        <v>6610.5427849320013</v>
      </c>
      <c r="AH29" s="2">
        <f t="shared" si="15"/>
        <v>4784.7459584295611</v>
      </c>
      <c r="AI29" s="2" t="str">
        <f t="shared" si="15"/>
        <v>N.A.</v>
      </c>
      <c r="AJ29" s="2" t="str">
        <f t="shared" si="15"/>
        <v>N.A.</v>
      </c>
      <c r="AK29" s="2">
        <f t="shared" si="15"/>
        <v>14164.338014042127</v>
      </c>
      <c r="AL29" s="2" t="str">
        <f t="shared" si="15"/>
        <v>N.A.</v>
      </c>
      <c r="AM29" s="2">
        <f t="shared" si="15"/>
        <v>9307.0500927643789</v>
      </c>
      <c r="AN29" s="2" t="str">
        <f t="shared" si="15"/>
        <v>N.A.</v>
      </c>
      <c r="AO29" s="2" t="str">
        <f t="shared" si="15"/>
        <v>N.A.</v>
      </c>
      <c r="AP29" s="15">
        <f t="shared" si="15"/>
        <v>6598.1020986954054</v>
      </c>
      <c r="AQ29" s="13">
        <f t="shared" si="15"/>
        <v>8286.1136527811213</v>
      </c>
      <c r="AR29" s="14">
        <f t="shared" si="15"/>
        <v>7676.0035877197479</v>
      </c>
    </row>
    <row r="30" spans="1:44" ht="15" customHeight="1" thickBot="1" x14ac:dyDescent="0.3">
      <c r="A30" s="3" t="s">
        <v>15</v>
      </c>
      <c r="B30" s="2">
        <v>4307138</v>
      </c>
      <c r="C30" s="2"/>
      <c r="D30" s="2"/>
      <c r="E30" s="2"/>
      <c r="F30" s="2"/>
      <c r="G30" s="2">
        <v>715000</v>
      </c>
      <c r="H30" s="2">
        <v>2256999.0000000005</v>
      </c>
      <c r="I30" s="2"/>
      <c r="J30" s="2">
        <v>0</v>
      </c>
      <c r="K30" s="2"/>
      <c r="L30" s="1">
        <f t="shared" si="16"/>
        <v>6564137</v>
      </c>
      <c r="M30" s="13">
        <f t="shared" si="16"/>
        <v>715000</v>
      </c>
      <c r="N30" s="14">
        <f t="shared" si="17"/>
        <v>7279137</v>
      </c>
      <c r="P30" s="3" t="s">
        <v>15</v>
      </c>
      <c r="Q30" s="2">
        <v>895</v>
      </c>
      <c r="R30" s="2">
        <v>0</v>
      </c>
      <c r="S30" s="2">
        <v>0</v>
      </c>
      <c r="T30" s="2">
        <v>0</v>
      </c>
      <c r="U30" s="2">
        <v>0</v>
      </c>
      <c r="V30" s="2">
        <v>351</v>
      </c>
      <c r="W30" s="2">
        <v>12653</v>
      </c>
      <c r="X30" s="2">
        <v>0</v>
      </c>
      <c r="Y30" s="2">
        <v>2019</v>
      </c>
      <c r="Z30" s="2">
        <v>0</v>
      </c>
      <c r="AA30" s="1">
        <f t="shared" si="18"/>
        <v>15567</v>
      </c>
      <c r="AB30" s="13">
        <f t="shared" si="18"/>
        <v>351</v>
      </c>
      <c r="AC30" s="21">
        <f t="shared" si="19"/>
        <v>15918</v>
      </c>
      <c r="AE30" s="3" t="s">
        <v>15</v>
      </c>
      <c r="AF30" s="2">
        <f t="shared" si="20"/>
        <v>4812.4446927374302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2037.037037037037</v>
      </c>
      <c r="AL30" s="2">
        <f t="shared" si="15"/>
        <v>178.37659053188972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421.67000706622986</v>
      </c>
      <c r="AQ30" s="13">
        <f t="shared" si="15"/>
        <v>2037.037037037037</v>
      </c>
      <c r="AR30" s="14">
        <f t="shared" si="15"/>
        <v>457.28967206935545</v>
      </c>
    </row>
    <row r="31" spans="1:44" ht="15" customHeight="1" thickBot="1" x14ac:dyDescent="0.3">
      <c r="A31" s="4" t="s">
        <v>16</v>
      </c>
      <c r="B31" s="2">
        <v>65972934.000000015</v>
      </c>
      <c r="C31" s="2">
        <v>54927000</v>
      </c>
      <c r="D31" s="2">
        <v>7115015.0000000009</v>
      </c>
      <c r="E31" s="2"/>
      <c r="F31" s="2">
        <v>6460700.0000000009</v>
      </c>
      <c r="G31" s="2">
        <v>28958690</v>
      </c>
      <c r="H31" s="2">
        <v>21286758.999999996</v>
      </c>
      <c r="I31" s="2">
        <v>20066000</v>
      </c>
      <c r="J31" s="2">
        <v>0</v>
      </c>
      <c r="K31" s="2"/>
      <c r="L31" s="1">
        <f t="shared" ref="L31" si="21">B31+D31+F31+H31+J31</f>
        <v>100835408.00000001</v>
      </c>
      <c r="M31" s="13">
        <f t="shared" ref="M31" si="22">C31+E31+G31+I31+K31</f>
        <v>103951690</v>
      </c>
      <c r="N31" s="21">
        <f t="shared" ref="N31" si="23">L31+M31</f>
        <v>204787098</v>
      </c>
      <c r="P31" s="4" t="s">
        <v>16</v>
      </c>
      <c r="Q31" s="2">
        <v>10549</v>
      </c>
      <c r="R31" s="2">
        <v>8309</v>
      </c>
      <c r="S31" s="2">
        <v>1605</v>
      </c>
      <c r="T31" s="2">
        <v>0</v>
      </c>
      <c r="U31" s="2">
        <v>777</v>
      </c>
      <c r="V31" s="2">
        <v>2345</v>
      </c>
      <c r="W31" s="2">
        <v>16154</v>
      </c>
      <c r="X31" s="2">
        <v>2156</v>
      </c>
      <c r="Y31" s="2">
        <v>2084</v>
      </c>
      <c r="Z31" s="2">
        <v>0</v>
      </c>
      <c r="AA31" s="1">
        <f t="shared" ref="AA31" si="24">Q31+S31+U31+W31+Y31</f>
        <v>31169</v>
      </c>
      <c r="AB31" s="13">
        <f t="shared" ref="AB31" si="25">R31+T31+V31+X31+Z31</f>
        <v>12810</v>
      </c>
      <c r="AC31" s="14">
        <f t="shared" ref="AC31" si="26">AA31+AB31</f>
        <v>43979</v>
      </c>
      <c r="AE31" s="4" t="s">
        <v>16</v>
      </c>
      <c r="AF31" s="2">
        <f t="shared" si="20"/>
        <v>6253.9514645938016</v>
      </c>
      <c r="AG31" s="2">
        <f t="shared" si="15"/>
        <v>6610.5427849320013</v>
      </c>
      <c r="AH31" s="2">
        <f t="shared" si="15"/>
        <v>4433.0311526479754</v>
      </c>
      <c r="AI31" s="2" t="str">
        <f t="shared" si="15"/>
        <v>N.A.</v>
      </c>
      <c r="AJ31" s="2">
        <f t="shared" si="15"/>
        <v>8314.929214929216</v>
      </c>
      <c r="AK31" s="2">
        <f t="shared" si="15"/>
        <v>12349.121535181237</v>
      </c>
      <c r="AL31" s="2">
        <f t="shared" si="15"/>
        <v>1317.7391977219263</v>
      </c>
      <c r="AM31" s="2">
        <f t="shared" si="15"/>
        <v>9307.0500927643789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3235.1184831082169</v>
      </c>
      <c r="AQ31" s="13">
        <f t="shared" ref="AQ31" si="28">IFERROR(M31/AB31, "N.A.")</f>
        <v>8114.8860265417643</v>
      </c>
      <c r="AR31" s="14">
        <f t="shared" ref="AR31" si="29">IFERROR(N31/AC31, "N.A.")</f>
        <v>4656.4746356215464</v>
      </c>
    </row>
    <row r="32" spans="1:44" ht="15" customHeight="1" thickBot="1" x14ac:dyDescent="0.3">
      <c r="A32" s="5" t="s">
        <v>0</v>
      </c>
      <c r="B32" s="44">
        <f>B31+C31</f>
        <v>120899934.00000001</v>
      </c>
      <c r="C32" s="45"/>
      <c r="D32" s="44">
        <f>D31+E31</f>
        <v>7115015.0000000009</v>
      </c>
      <c r="E32" s="45"/>
      <c r="F32" s="44">
        <f>F31+G31</f>
        <v>35419390</v>
      </c>
      <c r="G32" s="45"/>
      <c r="H32" s="44">
        <f>H31+I31</f>
        <v>41352759</v>
      </c>
      <c r="I32" s="45"/>
      <c r="J32" s="44">
        <f>J31+K31</f>
        <v>0</v>
      </c>
      <c r="K32" s="45"/>
      <c r="L32" s="44">
        <f>L31+M31</f>
        <v>204787098</v>
      </c>
      <c r="M32" s="46"/>
      <c r="N32" s="22">
        <f>B32+D32+F32+H32+J32</f>
        <v>204787098</v>
      </c>
      <c r="P32" s="5" t="s">
        <v>0</v>
      </c>
      <c r="Q32" s="44">
        <f>Q31+R31</f>
        <v>18858</v>
      </c>
      <c r="R32" s="45"/>
      <c r="S32" s="44">
        <f>S31+T31</f>
        <v>1605</v>
      </c>
      <c r="T32" s="45"/>
      <c r="U32" s="44">
        <f>U31+V31</f>
        <v>3122</v>
      </c>
      <c r="V32" s="45"/>
      <c r="W32" s="44">
        <f>W31+X31</f>
        <v>18310</v>
      </c>
      <c r="X32" s="45"/>
      <c r="Y32" s="44">
        <f>Y31+Z31</f>
        <v>2084</v>
      </c>
      <c r="Z32" s="45"/>
      <c r="AA32" s="44">
        <f>AA31+AB31</f>
        <v>43979</v>
      </c>
      <c r="AB32" s="45"/>
      <c r="AC32" s="23">
        <f>Q32+S32+U32+W32+Y32</f>
        <v>43979</v>
      </c>
      <c r="AE32" s="5" t="s">
        <v>0</v>
      </c>
      <c r="AF32" s="24">
        <f>IFERROR(B32/Q32,"N.A.")</f>
        <v>6411.0687241489031</v>
      </c>
      <c r="AG32" s="25"/>
      <c r="AH32" s="24">
        <f>IFERROR(D32/S32,"N.A.")</f>
        <v>4433.0311526479754</v>
      </c>
      <c r="AI32" s="25"/>
      <c r="AJ32" s="24">
        <f>IFERROR(F32/U32,"N.A.")</f>
        <v>11345.096092248559</v>
      </c>
      <c r="AK32" s="25"/>
      <c r="AL32" s="24">
        <f>IFERROR(H32/W32,"N.A.")</f>
        <v>2258.4794647733479</v>
      </c>
      <c r="AM32" s="25"/>
      <c r="AN32" s="24">
        <f>IFERROR(J32/Y32,"N.A.")</f>
        <v>0</v>
      </c>
      <c r="AO32" s="25"/>
      <c r="AP32" s="24">
        <f>IFERROR(L32/AA32,"N.A.")</f>
        <v>4656.4746356215464</v>
      </c>
      <c r="AQ32" s="25"/>
      <c r="AR32" s="16">
        <f>IFERROR(N32/AC32, "N.A.")</f>
        <v>4656.4746356215464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6" t="s">
        <v>1</v>
      </c>
      <c r="B35" s="29" t="s">
        <v>2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26" t="s">
        <v>0</v>
      </c>
      <c r="P35" s="26" t="s">
        <v>1</v>
      </c>
      <c r="Q35" s="29" t="s">
        <v>2</v>
      </c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26" t="s">
        <v>0</v>
      </c>
      <c r="AE35" s="26" t="s">
        <v>1</v>
      </c>
      <c r="AF35" s="29" t="s">
        <v>2</v>
      </c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26" t="s">
        <v>0</v>
      </c>
    </row>
    <row r="36" spans="1:44" ht="15" customHeight="1" x14ac:dyDescent="0.25">
      <c r="A36" s="27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8"/>
      <c r="N36" s="27"/>
      <c r="P36" s="27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8"/>
      <c r="AC36" s="27"/>
      <c r="AE36" s="27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8"/>
      <c r="AR36" s="27"/>
    </row>
    <row r="37" spans="1:44" ht="15" customHeight="1" thickBot="1" x14ac:dyDescent="0.3">
      <c r="A37" s="27"/>
      <c r="B37" s="40" t="s">
        <v>8</v>
      </c>
      <c r="C37" s="41"/>
      <c r="D37" s="42" t="s">
        <v>9</v>
      </c>
      <c r="E37" s="43"/>
      <c r="F37" s="36"/>
      <c r="G37" s="37"/>
      <c r="H37" s="36"/>
      <c r="I37" s="37"/>
      <c r="J37" s="36"/>
      <c r="K37" s="37"/>
      <c r="L37" s="36"/>
      <c r="M37" s="39"/>
      <c r="N37" s="27"/>
      <c r="P37" s="27"/>
      <c r="Q37" s="40" t="s">
        <v>8</v>
      </c>
      <c r="R37" s="41"/>
      <c r="S37" s="42" t="s">
        <v>9</v>
      </c>
      <c r="T37" s="43"/>
      <c r="U37" s="36"/>
      <c r="V37" s="37"/>
      <c r="W37" s="36"/>
      <c r="X37" s="37"/>
      <c r="Y37" s="36"/>
      <c r="Z37" s="37"/>
      <c r="AA37" s="36"/>
      <c r="AB37" s="39"/>
      <c r="AC37" s="27"/>
      <c r="AE37" s="27"/>
      <c r="AF37" s="40" t="s">
        <v>8</v>
      </c>
      <c r="AG37" s="41"/>
      <c r="AH37" s="42" t="s">
        <v>9</v>
      </c>
      <c r="AI37" s="43"/>
      <c r="AJ37" s="36"/>
      <c r="AK37" s="37"/>
      <c r="AL37" s="36"/>
      <c r="AM37" s="37"/>
      <c r="AN37" s="36"/>
      <c r="AO37" s="37"/>
      <c r="AP37" s="36"/>
      <c r="AQ37" s="39"/>
      <c r="AR37" s="27"/>
    </row>
    <row r="38" spans="1:44" ht="15" customHeight="1" thickBot="1" x14ac:dyDescent="0.3">
      <c r="A38" s="28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8"/>
      <c r="P38" s="28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8"/>
      <c r="AE38" s="28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8"/>
    </row>
    <row r="39" spans="1:44" ht="15" customHeight="1" thickBot="1" x14ac:dyDescent="0.3">
      <c r="A39" s="3" t="s">
        <v>12</v>
      </c>
      <c r="B39" s="2">
        <v>5358640</v>
      </c>
      <c r="C39" s="2"/>
      <c r="D39" s="2">
        <v>187050</v>
      </c>
      <c r="E39" s="2"/>
      <c r="F39" s="2">
        <v>1870500</v>
      </c>
      <c r="G39" s="2"/>
      <c r="H39" s="2">
        <v>9399497.0000000019</v>
      </c>
      <c r="I39" s="2"/>
      <c r="J39" s="2">
        <v>0</v>
      </c>
      <c r="K39" s="2"/>
      <c r="L39" s="1">
        <f>B39+D39+F39+H39+J39</f>
        <v>16815687</v>
      </c>
      <c r="M39" s="13">
        <f>C39+E39+G39+I39+K39</f>
        <v>0</v>
      </c>
      <c r="N39" s="14">
        <f>L39+M39</f>
        <v>16815687</v>
      </c>
      <c r="P39" s="3" t="s">
        <v>12</v>
      </c>
      <c r="Q39" s="2">
        <v>919</v>
      </c>
      <c r="R39" s="2">
        <v>0</v>
      </c>
      <c r="S39" s="2">
        <v>145</v>
      </c>
      <c r="T39" s="2">
        <v>0</v>
      </c>
      <c r="U39" s="2">
        <v>145</v>
      </c>
      <c r="V39" s="2">
        <v>0</v>
      </c>
      <c r="W39" s="2">
        <v>6541</v>
      </c>
      <c r="X39" s="2">
        <v>0</v>
      </c>
      <c r="Y39" s="2">
        <v>150</v>
      </c>
      <c r="Z39" s="2">
        <v>0</v>
      </c>
      <c r="AA39" s="1">
        <f>Q39+S39+U39+W39+Y39</f>
        <v>7900</v>
      </c>
      <c r="AB39" s="13">
        <f>R39+T39+V39+X39+Z39</f>
        <v>0</v>
      </c>
      <c r="AC39" s="14">
        <f>AA39+AB39</f>
        <v>7900</v>
      </c>
      <c r="AE39" s="3" t="s">
        <v>12</v>
      </c>
      <c r="AF39" s="2">
        <f>IFERROR(B39/Q39, "N.A.")</f>
        <v>5830.9466811751909</v>
      </c>
      <c r="AG39" s="2" t="str">
        <f t="shared" ref="AG39:AR43" si="30">IFERROR(C39/R39, "N.A.")</f>
        <v>N.A.</v>
      </c>
      <c r="AH39" s="2">
        <f t="shared" si="30"/>
        <v>1290</v>
      </c>
      <c r="AI39" s="2" t="str">
        <f t="shared" si="30"/>
        <v>N.A.</v>
      </c>
      <c r="AJ39" s="2">
        <f t="shared" si="30"/>
        <v>12900</v>
      </c>
      <c r="AK39" s="2" t="str">
        <f t="shared" si="30"/>
        <v>N.A.</v>
      </c>
      <c r="AL39" s="2">
        <f t="shared" si="30"/>
        <v>1437.0122305457885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2128.5679746835444</v>
      </c>
      <c r="AQ39" s="13" t="str">
        <f t="shared" si="30"/>
        <v>N.A.</v>
      </c>
      <c r="AR39" s="14">
        <f t="shared" si="30"/>
        <v>2128.5679746835444</v>
      </c>
    </row>
    <row r="40" spans="1:44" ht="15" customHeight="1" thickBot="1" x14ac:dyDescent="0.3">
      <c r="A40" s="3" t="s">
        <v>13</v>
      </c>
      <c r="B40" s="2">
        <v>3628999.9999999995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3628999.9999999995</v>
      </c>
      <c r="M40" s="13">
        <f t="shared" si="31"/>
        <v>0</v>
      </c>
      <c r="N40" s="14">
        <f t="shared" ref="N40:N42" si="32">L40+M40</f>
        <v>3628999.9999999995</v>
      </c>
      <c r="P40" s="3" t="s">
        <v>13</v>
      </c>
      <c r="Q40" s="2">
        <v>1120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1120</v>
      </c>
      <c r="AB40" s="13">
        <f t="shared" si="33"/>
        <v>0</v>
      </c>
      <c r="AC40" s="14">
        <f t="shared" ref="AC40:AC42" si="34">AA40+AB40</f>
        <v>1120</v>
      </c>
      <c r="AE40" s="3" t="s">
        <v>13</v>
      </c>
      <c r="AF40" s="2">
        <f t="shared" ref="AF40:AF43" si="35">IFERROR(B40/Q40, "N.A.")</f>
        <v>3240.1785714285711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3240.1785714285711</v>
      </c>
      <c r="AQ40" s="13" t="str">
        <f t="shared" si="30"/>
        <v>N.A.</v>
      </c>
      <c r="AR40" s="14">
        <f t="shared" si="30"/>
        <v>3240.1785714285711</v>
      </c>
    </row>
    <row r="41" spans="1:44" ht="15" customHeight="1" thickBot="1" x14ac:dyDescent="0.3">
      <c r="A41" s="3" t="s">
        <v>14</v>
      </c>
      <c r="B41" s="2">
        <v>10714405.000000002</v>
      </c>
      <c r="C41" s="2">
        <v>23961840</v>
      </c>
      <c r="D41" s="2">
        <v>1015000</v>
      </c>
      <c r="E41" s="2"/>
      <c r="F41" s="2"/>
      <c r="G41" s="2">
        <v>7864700.0000000009</v>
      </c>
      <c r="H41" s="2"/>
      <c r="I41" s="2">
        <v>1276820</v>
      </c>
      <c r="J41" s="2">
        <v>0</v>
      </c>
      <c r="K41" s="2"/>
      <c r="L41" s="1">
        <f t="shared" si="31"/>
        <v>11729405.000000002</v>
      </c>
      <c r="M41" s="13">
        <f t="shared" si="31"/>
        <v>33103360</v>
      </c>
      <c r="N41" s="14">
        <f t="shared" si="32"/>
        <v>44832765</v>
      </c>
      <c r="P41" s="3" t="s">
        <v>14</v>
      </c>
      <c r="Q41" s="2">
        <v>3463</v>
      </c>
      <c r="R41" s="2">
        <v>4179</v>
      </c>
      <c r="S41" s="2">
        <v>145</v>
      </c>
      <c r="T41" s="2">
        <v>0</v>
      </c>
      <c r="U41" s="2">
        <v>0</v>
      </c>
      <c r="V41" s="2">
        <v>806</v>
      </c>
      <c r="W41" s="2">
        <v>0</v>
      </c>
      <c r="X41" s="2">
        <v>456</v>
      </c>
      <c r="Y41" s="2">
        <v>262</v>
      </c>
      <c r="Z41" s="2">
        <v>0</v>
      </c>
      <c r="AA41" s="1">
        <f t="shared" si="33"/>
        <v>3870</v>
      </c>
      <c r="AB41" s="13">
        <f t="shared" si="33"/>
        <v>5441</v>
      </c>
      <c r="AC41" s="14">
        <f t="shared" si="34"/>
        <v>9311</v>
      </c>
      <c r="AE41" s="3" t="s">
        <v>14</v>
      </c>
      <c r="AF41" s="2">
        <f t="shared" si="35"/>
        <v>3093.9662142650886</v>
      </c>
      <c r="AG41" s="2">
        <f t="shared" si="30"/>
        <v>5733.869346733668</v>
      </c>
      <c r="AH41" s="2">
        <f t="shared" si="30"/>
        <v>7000</v>
      </c>
      <c r="AI41" s="2" t="str">
        <f t="shared" si="30"/>
        <v>N.A.</v>
      </c>
      <c r="AJ41" s="2" t="str">
        <f t="shared" si="30"/>
        <v>N.A.</v>
      </c>
      <c r="AK41" s="2">
        <f t="shared" si="30"/>
        <v>9757.6923076923085</v>
      </c>
      <c r="AL41" s="2" t="str">
        <f t="shared" si="30"/>
        <v>N.A.</v>
      </c>
      <c r="AM41" s="2">
        <f t="shared" si="30"/>
        <v>2800.0438596491226</v>
      </c>
      <c r="AN41" s="2">
        <f t="shared" si="30"/>
        <v>0</v>
      </c>
      <c r="AO41" s="2" t="str">
        <f t="shared" si="30"/>
        <v>N.A.</v>
      </c>
      <c r="AP41" s="15">
        <f t="shared" si="30"/>
        <v>3030.8540051679593</v>
      </c>
      <c r="AQ41" s="13">
        <f t="shared" si="30"/>
        <v>6084.0580775592725</v>
      </c>
      <c r="AR41" s="14">
        <f t="shared" si="30"/>
        <v>4815.0322199548918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1175865</v>
      </c>
      <c r="I42" s="2"/>
      <c r="J42" s="2">
        <v>0</v>
      </c>
      <c r="K42" s="2"/>
      <c r="L42" s="1">
        <f t="shared" si="31"/>
        <v>1175865</v>
      </c>
      <c r="M42" s="13">
        <f t="shared" si="31"/>
        <v>0</v>
      </c>
      <c r="N42" s="14">
        <f t="shared" si="32"/>
        <v>1175865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1253</v>
      </c>
      <c r="X42" s="2">
        <v>0</v>
      </c>
      <c r="Y42" s="2">
        <v>130</v>
      </c>
      <c r="Z42" s="2">
        <v>0</v>
      </c>
      <c r="AA42" s="1">
        <f t="shared" si="33"/>
        <v>1383</v>
      </c>
      <c r="AB42" s="13">
        <f t="shared" si="33"/>
        <v>0</v>
      </c>
      <c r="AC42" s="14">
        <f t="shared" si="34"/>
        <v>1383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938.43974461292896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850.22776572668113</v>
      </c>
      <c r="AQ42" s="13" t="str">
        <f t="shared" si="30"/>
        <v>N.A.</v>
      </c>
      <c r="AR42" s="14">
        <f t="shared" si="30"/>
        <v>850.22776572668113</v>
      </c>
    </row>
    <row r="43" spans="1:44" ht="15" customHeight="1" thickBot="1" x14ac:dyDescent="0.3">
      <c r="A43" s="4" t="s">
        <v>16</v>
      </c>
      <c r="B43" s="2">
        <v>19702045</v>
      </c>
      <c r="C43" s="2">
        <v>23961840</v>
      </c>
      <c r="D43" s="2">
        <v>1202050</v>
      </c>
      <c r="E43" s="2"/>
      <c r="F43" s="2">
        <v>1870500</v>
      </c>
      <c r="G43" s="2">
        <v>7864700.0000000009</v>
      </c>
      <c r="H43" s="2">
        <v>10575362</v>
      </c>
      <c r="I43" s="2">
        <v>1276820</v>
      </c>
      <c r="J43" s="2">
        <v>0</v>
      </c>
      <c r="K43" s="2"/>
      <c r="L43" s="1">
        <f t="shared" ref="L43" si="36">B43+D43+F43+H43+J43</f>
        <v>33349957</v>
      </c>
      <c r="M43" s="13">
        <f t="shared" ref="M43" si="37">C43+E43+G43+I43+K43</f>
        <v>33103360</v>
      </c>
      <c r="N43" s="21">
        <f t="shared" ref="N43" si="38">L43+M43</f>
        <v>66453317</v>
      </c>
      <c r="P43" s="4" t="s">
        <v>16</v>
      </c>
      <c r="Q43" s="2">
        <v>5502</v>
      </c>
      <c r="R43" s="2">
        <v>4179</v>
      </c>
      <c r="S43" s="2">
        <v>290</v>
      </c>
      <c r="T43" s="2">
        <v>0</v>
      </c>
      <c r="U43" s="2">
        <v>145</v>
      </c>
      <c r="V43" s="2">
        <v>806</v>
      </c>
      <c r="W43" s="2">
        <v>7794</v>
      </c>
      <c r="X43" s="2">
        <v>456</v>
      </c>
      <c r="Y43" s="2">
        <v>542</v>
      </c>
      <c r="Z43" s="2">
        <v>0</v>
      </c>
      <c r="AA43" s="1">
        <f t="shared" ref="AA43" si="39">Q43+S43+U43+W43+Y43</f>
        <v>14273</v>
      </c>
      <c r="AB43" s="13">
        <f t="shared" ref="AB43" si="40">R43+T43+V43+X43+Z43</f>
        <v>5441</v>
      </c>
      <c r="AC43" s="21">
        <f t="shared" ref="AC43" si="41">AA43+AB43</f>
        <v>19714</v>
      </c>
      <c r="AE43" s="4" t="s">
        <v>16</v>
      </c>
      <c r="AF43" s="2">
        <f t="shared" si="35"/>
        <v>3580.8878589603783</v>
      </c>
      <c r="AG43" s="2">
        <f t="shared" si="30"/>
        <v>5733.869346733668</v>
      </c>
      <c r="AH43" s="2">
        <f t="shared" si="30"/>
        <v>4145</v>
      </c>
      <c r="AI43" s="2" t="str">
        <f t="shared" si="30"/>
        <v>N.A.</v>
      </c>
      <c r="AJ43" s="2">
        <f t="shared" si="30"/>
        <v>12900</v>
      </c>
      <c r="AK43" s="2">
        <f t="shared" si="30"/>
        <v>9757.6923076923085</v>
      </c>
      <c r="AL43" s="2">
        <f t="shared" si="30"/>
        <v>1356.8593790094944</v>
      </c>
      <c r="AM43" s="2">
        <f t="shared" si="30"/>
        <v>2800.0438596491226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2336.5765431233799</v>
      </c>
      <c r="AQ43" s="13">
        <f t="shared" ref="AQ43" si="43">IFERROR(M43/AB43, "N.A.")</f>
        <v>6084.0580775592725</v>
      </c>
      <c r="AR43" s="14">
        <f t="shared" ref="AR43" si="44">IFERROR(N43/AC43, "N.A.")</f>
        <v>3370.8692807142133</v>
      </c>
    </row>
    <row r="44" spans="1:44" ht="15" customHeight="1" thickBot="1" x14ac:dyDescent="0.3">
      <c r="A44" s="5" t="s">
        <v>0</v>
      </c>
      <c r="B44" s="44">
        <f>B43+C43</f>
        <v>43663885</v>
      </c>
      <c r="C44" s="45"/>
      <c r="D44" s="44">
        <f>D43+E43</f>
        <v>1202050</v>
      </c>
      <c r="E44" s="45"/>
      <c r="F44" s="44">
        <f>F43+G43</f>
        <v>9735200</v>
      </c>
      <c r="G44" s="45"/>
      <c r="H44" s="44">
        <f>H43+I43</f>
        <v>11852182</v>
      </c>
      <c r="I44" s="45"/>
      <c r="J44" s="44">
        <f>J43+K43</f>
        <v>0</v>
      </c>
      <c r="K44" s="45"/>
      <c r="L44" s="44">
        <f>L43+M43</f>
        <v>66453317</v>
      </c>
      <c r="M44" s="46"/>
      <c r="N44" s="22">
        <f>B44+D44+F44+H44+J44</f>
        <v>66453317</v>
      </c>
      <c r="P44" s="5" t="s">
        <v>0</v>
      </c>
      <c r="Q44" s="44">
        <f>Q43+R43</f>
        <v>9681</v>
      </c>
      <c r="R44" s="45"/>
      <c r="S44" s="44">
        <f>S43+T43</f>
        <v>290</v>
      </c>
      <c r="T44" s="45"/>
      <c r="U44" s="44">
        <f>U43+V43</f>
        <v>951</v>
      </c>
      <c r="V44" s="45"/>
      <c r="W44" s="44">
        <f>W43+X43</f>
        <v>8250</v>
      </c>
      <c r="X44" s="45"/>
      <c r="Y44" s="44">
        <f>Y43+Z43</f>
        <v>542</v>
      </c>
      <c r="Z44" s="45"/>
      <c r="AA44" s="44">
        <f>AA43+AB43</f>
        <v>19714</v>
      </c>
      <c r="AB44" s="46"/>
      <c r="AC44" s="22">
        <f>Q44+S44+U44+W44+Y44</f>
        <v>19714</v>
      </c>
      <c r="AE44" s="5" t="s">
        <v>0</v>
      </c>
      <c r="AF44" s="24">
        <f>IFERROR(B44/Q44,"N.A.")</f>
        <v>4510.2659849189131</v>
      </c>
      <c r="AG44" s="25"/>
      <c r="AH44" s="24">
        <f>IFERROR(D44/S44,"N.A.")</f>
        <v>4145</v>
      </c>
      <c r="AI44" s="25"/>
      <c r="AJ44" s="24">
        <f>IFERROR(F44/U44,"N.A.")</f>
        <v>10236.803364879075</v>
      </c>
      <c r="AK44" s="25"/>
      <c r="AL44" s="24">
        <f>IFERROR(H44/W44,"N.A.")</f>
        <v>1436.6281212121212</v>
      </c>
      <c r="AM44" s="25"/>
      <c r="AN44" s="24">
        <f>IFERROR(J44/Y44,"N.A.")</f>
        <v>0</v>
      </c>
      <c r="AO44" s="25"/>
      <c r="AP44" s="24">
        <f>IFERROR(L44/AA44,"N.A.")</f>
        <v>3370.8692807142133</v>
      </c>
      <c r="AQ44" s="25"/>
      <c r="AR44" s="16">
        <f>IFERROR(N44/AC44, "N.A.")</f>
        <v>3370.8692807142133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2023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6" t="s">
        <v>1</v>
      </c>
      <c r="B11" s="29" t="s">
        <v>2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26" t="s">
        <v>0</v>
      </c>
      <c r="P11" s="26" t="s">
        <v>1</v>
      </c>
      <c r="Q11" s="29" t="s">
        <v>2</v>
      </c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26" t="s">
        <v>0</v>
      </c>
      <c r="AE11" s="26" t="s">
        <v>1</v>
      </c>
      <c r="AF11" s="29" t="s">
        <v>2</v>
      </c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26" t="s">
        <v>0</v>
      </c>
    </row>
    <row r="12" spans="1:44" ht="15" customHeight="1" x14ac:dyDescent="0.25">
      <c r="A12" s="27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8"/>
      <c r="N12" s="27"/>
      <c r="P12" s="27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8"/>
      <c r="AC12" s="27"/>
      <c r="AE12" s="27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8"/>
      <c r="AR12" s="27"/>
    </row>
    <row r="13" spans="1:44" ht="15" customHeight="1" thickBot="1" x14ac:dyDescent="0.3">
      <c r="A13" s="27"/>
      <c r="B13" s="40" t="s">
        <v>8</v>
      </c>
      <c r="C13" s="41"/>
      <c r="D13" s="42" t="s">
        <v>9</v>
      </c>
      <c r="E13" s="43"/>
      <c r="F13" s="36"/>
      <c r="G13" s="37"/>
      <c r="H13" s="36"/>
      <c r="I13" s="37"/>
      <c r="J13" s="36"/>
      <c r="K13" s="37"/>
      <c r="L13" s="36"/>
      <c r="M13" s="39"/>
      <c r="N13" s="27"/>
      <c r="P13" s="27"/>
      <c r="Q13" s="40" t="s">
        <v>8</v>
      </c>
      <c r="R13" s="41"/>
      <c r="S13" s="42" t="s">
        <v>9</v>
      </c>
      <c r="T13" s="43"/>
      <c r="U13" s="36"/>
      <c r="V13" s="37"/>
      <c r="W13" s="36"/>
      <c r="X13" s="37"/>
      <c r="Y13" s="36"/>
      <c r="Z13" s="37"/>
      <c r="AA13" s="36"/>
      <c r="AB13" s="39"/>
      <c r="AC13" s="27"/>
      <c r="AE13" s="27"/>
      <c r="AF13" s="40" t="s">
        <v>8</v>
      </c>
      <c r="AG13" s="41"/>
      <c r="AH13" s="42" t="s">
        <v>9</v>
      </c>
      <c r="AI13" s="43"/>
      <c r="AJ13" s="36"/>
      <c r="AK13" s="37"/>
      <c r="AL13" s="36"/>
      <c r="AM13" s="37"/>
      <c r="AN13" s="36"/>
      <c r="AO13" s="37"/>
      <c r="AP13" s="36"/>
      <c r="AQ13" s="39"/>
      <c r="AR13" s="27"/>
    </row>
    <row r="14" spans="1:44" ht="15" customHeight="1" thickBot="1" x14ac:dyDescent="0.3">
      <c r="A14" s="28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8"/>
      <c r="P14" s="28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8"/>
      <c r="AE14" s="28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8"/>
    </row>
    <row r="15" spans="1:44" ht="15" customHeight="1" thickBot="1" x14ac:dyDescent="0.3">
      <c r="A15" s="3" t="s">
        <v>12</v>
      </c>
      <c r="B15" s="2">
        <v>1095640</v>
      </c>
      <c r="C15" s="2"/>
      <c r="D15" s="2">
        <v>0</v>
      </c>
      <c r="E15" s="2"/>
      <c r="F15" s="2">
        <v>0</v>
      </c>
      <c r="G15" s="2"/>
      <c r="H15" s="2">
        <v>3186000.0000000005</v>
      </c>
      <c r="I15" s="2"/>
      <c r="J15" s="2"/>
      <c r="K15" s="2"/>
      <c r="L15" s="1">
        <f>B15+D15+F15+H15+J15</f>
        <v>4281640</v>
      </c>
      <c r="M15" s="13">
        <f>C15+E15+G15+I15+K15</f>
        <v>0</v>
      </c>
      <c r="N15" s="14">
        <f>L15+M15</f>
        <v>4281640</v>
      </c>
      <c r="P15" s="3" t="s">
        <v>12</v>
      </c>
      <c r="Q15" s="2">
        <v>182</v>
      </c>
      <c r="R15" s="2">
        <v>0</v>
      </c>
      <c r="S15" s="2">
        <v>182</v>
      </c>
      <c r="T15" s="2">
        <v>0</v>
      </c>
      <c r="U15" s="2">
        <v>182</v>
      </c>
      <c r="V15" s="2">
        <v>0</v>
      </c>
      <c r="W15" s="2">
        <v>1608</v>
      </c>
      <c r="X15" s="2">
        <v>0</v>
      </c>
      <c r="Y15" s="2">
        <v>0</v>
      </c>
      <c r="Z15" s="2">
        <v>0</v>
      </c>
      <c r="AA15" s="1">
        <f>Q15+S15+U15+W15+Y15</f>
        <v>2154</v>
      </c>
      <c r="AB15" s="13">
        <f>R15+T15+V15+X15+Z15</f>
        <v>0</v>
      </c>
      <c r="AC15" s="14">
        <f>AA15+AB15</f>
        <v>2154</v>
      </c>
      <c r="AE15" s="3" t="s">
        <v>12</v>
      </c>
      <c r="AF15" s="2">
        <f>IFERROR(B15/Q15, "N.A.")</f>
        <v>6020</v>
      </c>
      <c r="AG15" s="2" t="str">
        <f t="shared" ref="AG15:AR19" si="0">IFERROR(C15/R15, "N.A.")</f>
        <v>N.A.</v>
      </c>
      <c r="AH15" s="2">
        <f t="shared" si="0"/>
        <v>0</v>
      </c>
      <c r="AI15" s="2" t="str">
        <f t="shared" si="0"/>
        <v>N.A.</v>
      </c>
      <c r="AJ15" s="2">
        <f t="shared" si="0"/>
        <v>0</v>
      </c>
      <c r="AK15" s="2" t="str">
        <f t="shared" si="0"/>
        <v>N.A.</v>
      </c>
      <c r="AL15" s="2">
        <f t="shared" si="0"/>
        <v>1981.34328358209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>
        <f t="shared" si="0"/>
        <v>1987.7623026926649</v>
      </c>
      <c r="AQ15" s="13" t="str">
        <f t="shared" si="0"/>
        <v>N.A.</v>
      </c>
      <c r="AR15" s="14">
        <f t="shared" si="0"/>
        <v>1987.7623026926649</v>
      </c>
    </row>
    <row r="16" spans="1:44" ht="15" customHeight="1" thickBot="1" x14ac:dyDescent="0.3">
      <c r="A16" s="3" t="s">
        <v>13</v>
      </c>
      <c r="B16" s="2">
        <v>939120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939120</v>
      </c>
      <c r="M16" s="13">
        <f t="shared" si="1"/>
        <v>0</v>
      </c>
      <c r="N16" s="14">
        <f t="shared" ref="N16:N18" si="2">L16+M16</f>
        <v>939120</v>
      </c>
      <c r="P16" s="3" t="s">
        <v>13</v>
      </c>
      <c r="Q16" s="2">
        <v>182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182</v>
      </c>
      <c r="AB16" s="13">
        <f t="shared" si="3"/>
        <v>0</v>
      </c>
      <c r="AC16" s="14">
        <f t="shared" ref="AC16:AC18" si="4">AA16+AB16</f>
        <v>182</v>
      </c>
      <c r="AE16" s="3" t="s">
        <v>13</v>
      </c>
      <c r="AF16" s="2">
        <f t="shared" ref="AF16:AF19" si="5">IFERROR(B16/Q16, "N.A.")</f>
        <v>5160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5160</v>
      </c>
      <c r="AQ16" s="13" t="str">
        <f t="shared" si="0"/>
        <v>N.A.</v>
      </c>
      <c r="AR16" s="14">
        <f t="shared" si="0"/>
        <v>5160</v>
      </c>
    </row>
    <row r="17" spans="1:44" ht="15" customHeight="1" thickBot="1" x14ac:dyDescent="0.3">
      <c r="A17" s="3" t="s">
        <v>14</v>
      </c>
      <c r="B17" s="2">
        <v>8602700</v>
      </c>
      <c r="C17" s="2">
        <v>56434100</v>
      </c>
      <c r="D17" s="2">
        <v>0</v>
      </c>
      <c r="E17" s="2"/>
      <c r="F17" s="2"/>
      <c r="G17" s="2">
        <v>0</v>
      </c>
      <c r="H17" s="2"/>
      <c r="I17" s="2">
        <v>2216000</v>
      </c>
      <c r="J17" s="2"/>
      <c r="K17" s="2"/>
      <c r="L17" s="1">
        <f t="shared" si="1"/>
        <v>8602700</v>
      </c>
      <c r="M17" s="13">
        <f t="shared" si="1"/>
        <v>58650100</v>
      </c>
      <c r="N17" s="14">
        <f t="shared" si="2"/>
        <v>67252800</v>
      </c>
      <c r="P17" s="3" t="s">
        <v>14</v>
      </c>
      <c r="Q17" s="2">
        <v>1632</v>
      </c>
      <c r="R17" s="2">
        <v>8100</v>
      </c>
      <c r="S17" s="2">
        <v>182</v>
      </c>
      <c r="T17" s="2">
        <v>0</v>
      </c>
      <c r="U17" s="2">
        <v>0</v>
      </c>
      <c r="V17" s="2">
        <v>460</v>
      </c>
      <c r="W17" s="2">
        <v>0</v>
      </c>
      <c r="X17" s="2">
        <v>459</v>
      </c>
      <c r="Y17" s="2">
        <v>0</v>
      </c>
      <c r="Z17" s="2">
        <v>0</v>
      </c>
      <c r="AA17" s="1">
        <f t="shared" si="3"/>
        <v>1814</v>
      </c>
      <c r="AB17" s="13">
        <f t="shared" si="3"/>
        <v>9019</v>
      </c>
      <c r="AC17" s="14">
        <f t="shared" si="4"/>
        <v>10833</v>
      </c>
      <c r="AE17" s="3" t="s">
        <v>14</v>
      </c>
      <c r="AF17" s="2">
        <f t="shared" si="5"/>
        <v>5271.2622549019607</v>
      </c>
      <c r="AG17" s="2">
        <f t="shared" si="0"/>
        <v>6967.1728395061727</v>
      </c>
      <c r="AH17" s="2">
        <f t="shared" si="0"/>
        <v>0</v>
      </c>
      <c r="AI17" s="2" t="str">
        <f t="shared" si="0"/>
        <v>N.A.</v>
      </c>
      <c r="AJ17" s="2" t="str">
        <f t="shared" si="0"/>
        <v>N.A.</v>
      </c>
      <c r="AK17" s="2">
        <f t="shared" si="0"/>
        <v>0</v>
      </c>
      <c r="AL17" s="2" t="str">
        <f t="shared" si="0"/>
        <v>N.A.</v>
      </c>
      <c r="AM17" s="2">
        <f t="shared" si="0"/>
        <v>4827.8867102396516</v>
      </c>
      <c r="AN17" s="2" t="str">
        <f t="shared" si="0"/>
        <v>N.A.</v>
      </c>
      <c r="AO17" s="2" t="str">
        <f t="shared" si="0"/>
        <v>N.A.</v>
      </c>
      <c r="AP17" s="15">
        <f t="shared" si="0"/>
        <v>4742.3925027563391</v>
      </c>
      <c r="AQ17" s="13">
        <f t="shared" si="0"/>
        <v>6502.9493291939243</v>
      </c>
      <c r="AR17" s="14">
        <f t="shared" si="0"/>
        <v>6208.1417889781223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3"/>
        <v>0</v>
      </c>
      <c r="AB18" s="13">
        <f t="shared" si="3"/>
        <v>0</v>
      </c>
      <c r="AC18" s="21">
        <f t="shared" si="4"/>
        <v>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0"/>
        <v>N.A.</v>
      </c>
      <c r="AQ18" s="13" t="str">
        <f t="shared" si="0"/>
        <v>N.A.</v>
      </c>
      <c r="AR18" s="14" t="str">
        <f t="shared" si="0"/>
        <v>N.A.</v>
      </c>
    </row>
    <row r="19" spans="1:44" ht="15" customHeight="1" thickBot="1" x14ac:dyDescent="0.3">
      <c r="A19" s="4" t="s">
        <v>16</v>
      </c>
      <c r="B19" s="2">
        <v>10637460</v>
      </c>
      <c r="C19" s="2">
        <v>56434100</v>
      </c>
      <c r="D19" s="2">
        <v>0</v>
      </c>
      <c r="E19" s="2"/>
      <c r="F19" s="2">
        <v>0</v>
      </c>
      <c r="G19" s="2">
        <v>0</v>
      </c>
      <c r="H19" s="2">
        <v>3186000.0000000005</v>
      </c>
      <c r="I19" s="2">
        <v>2216000</v>
      </c>
      <c r="J19" s="2"/>
      <c r="K19" s="2"/>
      <c r="L19" s="1">
        <f t="shared" ref="L19" si="6">B19+D19+F19+H19+J19</f>
        <v>13823460</v>
      </c>
      <c r="M19" s="13">
        <f t="shared" ref="M19" si="7">C19+E19+G19+I19+K19</f>
        <v>58650100</v>
      </c>
      <c r="N19" s="21">
        <f t="shared" ref="N19" si="8">L19+M19</f>
        <v>72473560</v>
      </c>
      <c r="P19" s="4" t="s">
        <v>16</v>
      </c>
      <c r="Q19" s="2">
        <v>1996</v>
      </c>
      <c r="R19" s="2">
        <v>8100</v>
      </c>
      <c r="S19" s="2">
        <v>364</v>
      </c>
      <c r="T19" s="2">
        <v>0</v>
      </c>
      <c r="U19" s="2">
        <v>182</v>
      </c>
      <c r="V19" s="2">
        <v>460</v>
      </c>
      <c r="W19" s="2">
        <v>1608</v>
      </c>
      <c r="X19" s="2">
        <v>459</v>
      </c>
      <c r="Y19" s="2">
        <v>0</v>
      </c>
      <c r="Z19" s="2">
        <v>0</v>
      </c>
      <c r="AA19" s="1">
        <f t="shared" ref="AA19" si="9">Q19+S19+U19+W19+Y19</f>
        <v>4150</v>
      </c>
      <c r="AB19" s="13">
        <f t="shared" ref="AB19" si="10">R19+T19+V19+X19+Z19</f>
        <v>9019</v>
      </c>
      <c r="AC19" s="14">
        <f t="shared" ref="AC19" si="11">AA19+AB19</f>
        <v>13169</v>
      </c>
      <c r="AE19" s="4" t="s">
        <v>16</v>
      </c>
      <c r="AF19" s="2">
        <f t="shared" si="5"/>
        <v>5329.3887775551102</v>
      </c>
      <c r="AG19" s="2">
        <f t="shared" si="0"/>
        <v>6967.1728395061727</v>
      </c>
      <c r="AH19" s="2">
        <f t="shared" si="0"/>
        <v>0</v>
      </c>
      <c r="AI19" s="2" t="str">
        <f t="shared" si="0"/>
        <v>N.A.</v>
      </c>
      <c r="AJ19" s="2">
        <f t="shared" si="0"/>
        <v>0</v>
      </c>
      <c r="AK19" s="2">
        <f t="shared" si="0"/>
        <v>0</v>
      </c>
      <c r="AL19" s="2">
        <f t="shared" si="0"/>
        <v>1981.34328358209</v>
      </c>
      <c r="AM19" s="2">
        <f t="shared" si="0"/>
        <v>4827.8867102396516</v>
      </c>
      <c r="AN19" s="2" t="str">
        <f t="shared" si="0"/>
        <v>N.A.</v>
      </c>
      <c r="AO19" s="2" t="str">
        <f t="shared" si="0"/>
        <v>N.A.</v>
      </c>
      <c r="AP19" s="15">
        <f t="shared" ref="AP19" si="12">IFERROR(L19/AA19, "N.A.")</f>
        <v>3330.9542168674698</v>
      </c>
      <c r="AQ19" s="13">
        <f t="shared" ref="AQ19" si="13">IFERROR(M19/AB19, "N.A.")</f>
        <v>6502.9493291939243</v>
      </c>
      <c r="AR19" s="14">
        <f t="shared" ref="AR19" si="14">IFERROR(N19/AC19, "N.A.")</f>
        <v>5503.3457361986484</v>
      </c>
    </row>
    <row r="20" spans="1:44" ht="15" customHeight="1" thickBot="1" x14ac:dyDescent="0.3">
      <c r="A20" s="5" t="s">
        <v>0</v>
      </c>
      <c r="B20" s="44">
        <f>B19+C19</f>
        <v>67071560</v>
      </c>
      <c r="C20" s="45"/>
      <c r="D20" s="44">
        <f>D19+E19</f>
        <v>0</v>
      </c>
      <c r="E20" s="45"/>
      <c r="F20" s="44">
        <f>F19+G19</f>
        <v>0</v>
      </c>
      <c r="G20" s="45"/>
      <c r="H20" s="44">
        <f>H19+I19</f>
        <v>5402000</v>
      </c>
      <c r="I20" s="45"/>
      <c r="J20" s="44">
        <f>J19+K19</f>
        <v>0</v>
      </c>
      <c r="K20" s="45"/>
      <c r="L20" s="44">
        <f>L19+M19</f>
        <v>72473560</v>
      </c>
      <c r="M20" s="46"/>
      <c r="N20" s="22">
        <f>B20+D20+F20+H20+J20</f>
        <v>72473560</v>
      </c>
      <c r="P20" s="5" t="s">
        <v>0</v>
      </c>
      <c r="Q20" s="44">
        <f>Q19+R19</f>
        <v>10096</v>
      </c>
      <c r="R20" s="45"/>
      <c r="S20" s="44">
        <f>S19+T19</f>
        <v>364</v>
      </c>
      <c r="T20" s="45"/>
      <c r="U20" s="44">
        <f>U19+V19</f>
        <v>642</v>
      </c>
      <c r="V20" s="45"/>
      <c r="W20" s="44">
        <f>W19+X19</f>
        <v>2067</v>
      </c>
      <c r="X20" s="45"/>
      <c r="Y20" s="44">
        <f>Y19+Z19</f>
        <v>0</v>
      </c>
      <c r="Z20" s="45"/>
      <c r="AA20" s="44">
        <f>AA19+AB19</f>
        <v>13169</v>
      </c>
      <c r="AB20" s="45"/>
      <c r="AC20" s="23">
        <f>Q20+S20+U20+W20+Y20</f>
        <v>13169</v>
      </c>
      <c r="AE20" s="5" t="s">
        <v>0</v>
      </c>
      <c r="AF20" s="24">
        <f>IFERROR(B20/Q20,"N.A.")</f>
        <v>6643.3795562599053</v>
      </c>
      <c r="AG20" s="25"/>
      <c r="AH20" s="24">
        <f>IFERROR(D20/S20,"N.A.")</f>
        <v>0</v>
      </c>
      <c r="AI20" s="25"/>
      <c r="AJ20" s="24">
        <f>IFERROR(F20/U20,"N.A.")</f>
        <v>0</v>
      </c>
      <c r="AK20" s="25"/>
      <c r="AL20" s="24">
        <f>IFERROR(H20/W20,"N.A.")</f>
        <v>2613.4494436381228</v>
      </c>
      <c r="AM20" s="25"/>
      <c r="AN20" s="24" t="str">
        <f>IFERROR(J20/Y20,"N.A.")</f>
        <v>N.A.</v>
      </c>
      <c r="AO20" s="25"/>
      <c r="AP20" s="24">
        <f>IFERROR(L20/AA20,"N.A.")</f>
        <v>5503.3457361986484</v>
      </c>
      <c r="AQ20" s="25"/>
      <c r="AR20" s="16">
        <f>IFERROR(N20/AC20, "N.A.")</f>
        <v>5503.3457361986484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6" t="s">
        <v>1</v>
      </c>
      <c r="B23" s="29" t="s">
        <v>2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26" t="s">
        <v>0</v>
      </c>
      <c r="P23" s="26" t="s">
        <v>1</v>
      </c>
      <c r="Q23" s="29" t="s">
        <v>2</v>
      </c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26" t="s">
        <v>0</v>
      </c>
      <c r="AE23" s="26" t="s">
        <v>1</v>
      </c>
      <c r="AF23" s="29" t="s">
        <v>2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26" t="s">
        <v>0</v>
      </c>
    </row>
    <row r="24" spans="1:44" ht="15" customHeight="1" x14ac:dyDescent="0.25">
      <c r="A24" s="27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8"/>
      <c r="N24" s="27"/>
      <c r="P24" s="27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8"/>
      <c r="AC24" s="27"/>
      <c r="AE24" s="27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8"/>
      <c r="AR24" s="27"/>
    </row>
    <row r="25" spans="1:44" ht="15" customHeight="1" thickBot="1" x14ac:dyDescent="0.3">
      <c r="A25" s="27"/>
      <c r="B25" s="40" t="s">
        <v>8</v>
      </c>
      <c r="C25" s="41"/>
      <c r="D25" s="42" t="s">
        <v>9</v>
      </c>
      <c r="E25" s="43"/>
      <c r="F25" s="36"/>
      <c r="G25" s="37"/>
      <c r="H25" s="36"/>
      <c r="I25" s="37"/>
      <c r="J25" s="36"/>
      <c r="K25" s="37"/>
      <c r="L25" s="36"/>
      <c r="M25" s="39"/>
      <c r="N25" s="27"/>
      <c r="P25" s="27"/>
      <c r="Q25" s="40" t="s">
        <v>8</v>
      </c>
      <c r="R25" s="41"/>
      <c r="S25" s="42" t="s">
        <v>9</v>
      </c>
      <c r="T25" s="43"/>
      <c r="U25" s="36"/>
      <c r="V25" s="37"/>
      <c r="W25" s="36"/>
      <c r="X25" s="37"/>
      <c r="Y25" s="36"/>
      <c r="Z25" s="37"/>
      <c r="AA25" s="36"/>
      <c r="AB25" s="39"/>
      <c r="AC25" s="27"/>
      <c r="AE25" s="27"/>
      <c r="AF25" s="40" t="s">
        <v>8</v>
      </c>
      <c r="AG25" s="41"/>
      <c r="AH25" s="42" t="s">
        <v>9</v>
      </c>
      <c r="AI25" s="43"/>
      <c r="AJ25" s="36"/>
      <c r="AK25" s="37"/>
      <c r="AL25" s="36"/>
      <c r="AM25" s="37"/>
      <c r="AN25" s="36"/>
      <c r="AO25" s="37"/>
      <c r="AP25" s="36"/>
      <c r="AQ25" s="39"/>
      <c r="AR25" s="27"/>
    </row>
    <row r="26" spans="1:44" ht="15" customHeight="1" thickBot="1" x14ac:dyDescent="0.3">
      <c r="A26" s="28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8"/>
      <c r="P26" s="28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8"/>
      <c r="AE26" s="28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8"/>
    </row>
    <row r="27" spans="1:44" ht="15" customHeight="1" thickBot="1" x14ac:dyDescent="0.3">
      <c r="A27" s="3" t="s">
        <v>12</v>
      </c>
      <c r="B27" s="2">
        <v>1095640</v>
      </c>
      <c r="C27" s="2"/>
      <c r="D27" s="2">
        <v>0</v>
      </c>
      <c r="E27" s="2"/>
      <c r="F27" s="2">
        <v>0</v>
      </c>
      <c r="G27" s="2"/>
      <c r="H27" s="2">
        <v>0</v>
      </c>
      <c r="I27" s="2"/>
      <c r="J27" s="2"/>
      <c r="K27" s="2"/>
      <c r="L27" s="1">
        <f>B27+D27+F27+H27+J27</f>
        <v>1095640</v>
      </c>
      <c r="M27" s="13">
        <f>C27+E27+G27+I27+K27</f>
        <v>0</v>
      </c>
      <c r="N27" s="14">
        <f>L27+M27</f>
        <v>1095640</v>
      </c>
      <c r="P27" s="3" t="s">
        <v>12</v>
      </c>
      <c r="Q27" s="2">
        <v>182</v>
      </c>
      <c r="R27" s="2">
        <v>0</v>
      </c>
      <c r="S27" s="2">
        <v>182</v>
      </c>
      <c r="T27" s="2">
        <v>0</v>
      </c>
      <c r="U27" s="2">
        <v>182</v>
      </c>
      <c r="V27" s="2">
        <v>0</v>
      </c>
      <c r="W27" s="2">
        <v>895</v>
      </c>
      <c r="X27" s="2">
        <v>0</v>
      </c>
      <c r="Y27" s="2">
        <v>0</v>
      </c>
      <c r="Z27" s="2">
        <v>0</v>
      </c>
      <c r="AA27" s="1">
        <f>Q27+S27+U27+W27+Y27</f>
        <v>1441</v>
      </c>
      <c r="AB27" s="13">
        <f>R27+T27+V27+X27+Z27</f>
        <v>0</v>
      </c>
      <c r="AC27" s="14">
        <f>AA27+AB27</f>
        <v>1441</v>
      </c>
      <c r="AE27" s="3" t="s">
        <v>12</v>
      </c>
      <c r="AF27" s="2">
        <f>IFERROR(B27/Q27, "N.A.")</f>
        <v>6020</v>
      </c>
      <c r="AG27" s="2" t="str">
        <f t="shared" ref="AG27:AR31" si="15">IFERROR(C27/R27, "N.A.")</f>
        <v>N.A.</v>
      </c>
      <c r="AH27" s="2">
        <f t="shared" si="15"/>
        <v>0</v>
      </c>
      <c r="AI27" s="2" t="str">
        <f t="shared" si="15"/>
        <v>N.A.</v>
      </c>
      <c r="AJ27" s="2">
        <f t="shared" si="15"/>
        <v>0</v>
      </c>
      <c r="AK27" s="2" t="str">
        <f t="shared" si="15"/>
        <v>N.A.</v>
      </c>
      <c r="AL27" s="2">
        <f t="shared" si="15"/>
        <v>0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760.33310201249128</v>
      </c>
      <c r="AQ27" s="13" t="str">
        <f t="shared" si="15"/>
        <v>N.A.</v>
      </c>
      <c r="AR27" s="14">
        <f t="shared" si="15"/>
        <v>760.33310201249128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6386700</v>
      </c>
      <c r="C29" s="2">
        <v>44974900</v>
      </c>
      <c r="D29" s="2">
        <v>0</v>
      </c>
      <c r="E29" s="2"/>
      <c r="F29" s="2"/>
      <c r="G29" s="2">
        <v>0</v>
      </c>
      <c r="H29" s="2"/>
      <c r="I29" s="2">
        <v>2216000</v>
      </c>
      <c r="J29" s="2"/>
      <c r="K29" s="2"/>
      <c r="L29" s="1">
        <f t="shared" si="16"/>
        <v>6386700</v>
      </c>
      <c r="M29" s="13">
        <f t="shared" si="16"/>
        <v>47190900</v>
      </c>
      <c r="N29" s="14">
        <f t="shared" si="17"/>
        <v>53577600</v>
      </c>
      <c r="P29" s="3" t="s">
        <v>14</v>
      </c>
      <c r="Q29" s="2">
        <v>1355</v>
      </c>
      <c r="R29" s="2">
        <v>5994</v>
      </c>
      <c r="S29" s="2">
        <v>182</v>
      </c>
      <c r="T29" s="2">
        <v>0</v>
      </c>
      <c r="U29" s="2">
        <v>0</v>
      </c>
      <c r="V29" s="2">
        <v>460</v>
      </c>
      <c r="W29" s="2">
        <v>0</v>
      </c>
      <c r="X29" s="2">
        <v>459</v>
      </c>
      <c r="Y29" s="2">
        <v>0</v>
      </c>
      <c r="Z29" s="2">
        <v>0</v>
      </c>
      <c r="AA29" s="1">
        <f t="shared" si="18"/>
        <v>1537</v>
      </c>
      <c r="AB29" s="13">
        <f t="shared" si="18"/>
        <v>6913</v>
      </c>
      <c r="AC29" s="14">
        <f t="shared" si="19"/>
        <v>8450</v>
      </c>
      <c r="AE29" s="3" t="s">
        <v>14</v>
      </c>
      <c r="AF29" s="2">
        <f t="shared" si="20"/>
        <v>4713.4317343173434</v>
      </c>
      <c r="AG29" s="2">
        <f t="shared" si="15"/>
        <v>7503.3199866533196</v>
      </c>
      <c r="AH29" s="2">
        <f t="shared" si="15"/>
        <v>0</v>
      </c>
      <c r="AI29" s="2" t="str">
        <f t="shared" si="15"/>
        <v>N.A.</v>
      </c>
      <c r="AJ29" s="2" t="str">
        <f t="shared" si="15"/>
        <v>N.A.</v>
      </c>
      <c r="AK29" s="2">
        <f t="shared" si="15"/>
        <v>0</v>
      </c>
      <c r="AL29" s="2" t="str">
        <f t="shared" si="15"/>
        <v>N.A.</v>
      </c>
      <c r="AM29" s="2">
        <f t="shared" si="15"/>
        <v>4827.8867102396516</v>
      </c>
      <c r="AN29" s="2" t="str">
        <f t="shared" si="15"/>
        <v>N.A.</v>
      </c>
      <c r="AO29" s="2" t="str">
        <f t="shared" si="15"/>
        <v>N.A.</v>
      </c>
      <c r="AP29" s="15">
        <f t="shared" si="15"/>
        <v>4155.30253741054</v>
      </c>
      <c r="AQ29" s="13">
        <f t="shared" si="15"/>
        <v>6826.3995371040073</v>
      </c>
      <c r="AR29" s="14">
        <f t="shared" si="15"/>
        <v>6340.544378698225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8"/>
        <v>0</v>
      </c>
      <c r="AB30" s="13">
        <f t="shared" si="18"/>
        <v>0</v>
      </c>
      <c r="AC30" s="21">
        <f t="shared" si="19"/>
        <v>0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3" t="str">
        <f t="shared" si="15"/>
        <v>N.A.</v>
      </c>
      <c r="AR30" s="14" t="str">
        <f t="shared" si="15"/>
        <v>N.A.</v>
      </c>
    </row>
    <row r="31" spans="1:44" ht="15" customHeight="1" thickBot="1" x14ac:dyDescent="0.3">
      <c r="A31" s="4" t="s">
        <v>16</v>
      </c>
      <c r="B31" s="2">
        <v>7482340</v>
      </c>
      <c r="C31" s="2">
        <v>44974900</v>
      </c>
      <c r="D31" s="2">
        <v>0</v>
      </c>
      <c r="E31" s="2"/>
      <c r="F31" s="2">
        <v>0</v>
      </c>
      <c r="G31" s="2">
        <v>0</v>
      </c>
      <c r="H31" s="2">
        <v>0</v>
      </c>
      <c r="I31" s="2">
        <v>2216000</v>
      </c>
      <c r="J31" s="2"/>
      <c r="K31" s="2"/>
      <c r="L31" s="1">
        <f t="shared" ref="L31" si="21">B31+D31+F31+H31+J31</f>
        <v>7482340</v>
      </c>
      <c r="M31" s="13">
        <f t="shared" ref="M31" si="22">C31+E31+G31+I31+K31</f>
        <v>47190900</v>
      </c>
      <c r="N31" s="21">
        <f t="shared" ref="N31" si="23">L31+M31</f>
        <v>54673240</v>
      </c>
      <c r="P31" s="4" t="s">
        <v>16</v>
      </c>
      <c r="Q31" s="2">
        <v>1537</v>
      </c>
      <c r="R31" s="2">
        <v>5994</v>
      </c>
      <c r="S31" s="2">
        <v>364</v>
      </c>
      <c r="T31" s="2">
        <v>0</v>
      </c>
      <c r="U31" s="2">
        <v>182</v>
      </c>
      <c r="V31" s="2">
        <v>460</v>
      </c>
      <c r="W31" s="2">
        <v>895</v>
      </c>
      <c r="X31" s="2">
        <v>459</v>
      </c>
      <c r="Y31" s="2">
        <v>0</v>
      </c>
      <c r="Z31" s="2">
        <v>0</v>
      </c>
      <c r="AA31" s="1">
        <f t="shared" ref="AA31" si="24">Q31+S31+U31+W31+Y31</f>
        <v>2978</v>
      </c>
      <c r="AB31" s="13">
        <f t="shared" ref="AB31" si="25">R31+T31+V31+X31+Z31</f>
        <v>6913</v>
      </c>
      <c r="AC31" s="14">
        <f t="shared" ref="AC31" si="26">AA31+AB31</f>
        <v>9891</v>
      </c>
      <c r="AE31" s="4" t="s">
        <v>16</v>
      </c>
      <c r="AF31" s="2">
        <f t="shared" si="20"/>
        <v>4868.1457384515288</v>
      </c>
      <c r="AG31" s="2">
        <f t="shared" si="15"/>
        <v>7503.3199866533196</v>
      </c>
      <c r="AH31" s="2">
        <f t="shared" si="15"/>
        <v>0</v>
      </c>
      <c r="AI31" s="2" t="str">
        <f t="shared" si="15"/>
        <v>N.A.</v>
      </c>
      <c r="AJ31" s="2">
        <f t="shared" si="15"/>
        <v>0</v>
      </c>
      <c r="AK31" s="2">
        <f t="shared" si="15"/>
        <v>0</v>
      </c>
      <c r="AL31" s="2">
        <f t="shared" si="15"/>
        <v>0</v>
      </c>
      <c r="AM31" s="2">
        <f t="shared" si="15"/>
        <v>4827.8867102396516</v>
      </c>
      <c r="AN31" s="2" t="str">
        <f t="shared" si="15"/>
        <v>N.A.</v>
      </c>
      <c r="AO31" s="2" t="str">
        <f t="shared" si="15"/>
        <v>N.A.</v>
      </c>
      <c r="AP31" s="15">
        <f t="shared" ref="AP31" si="27">IFERROR(L31/AA31, "N.A.")</f>
        <v>2512.5386165211553</v>
      </c>
      <c r="AQ31" s="13">
        <f t="shared" ref="AQ31" si="28">IFERROR(M31/AB31, "N.A.")</f>
        <v>6826.3995371040073</v>
      </c>
      <c r="AR31" s="14">
        <f t="shared" ref="AR31" si="29">IFERROR(N31/AC31, "N.A.")</f>
        <v>5527.5745627337983</v>
      </c>
    </row>
    <row r="32" spans="1:44" ht="15" customHeight="1" thickBot="1" x14ac:dyDescent="0.3">
      <c r="A32" s="5" t="s">
        <v>0</v>
      </c>
      <c r="B32" s="44">
        <f>B31+C31</f>
        <v>52457240</v>
      </c>
      <c r="C32" s="45"/>
      <c r="D32" s="44">
        <f>D31+E31</f>
        <v>0</v>
      </c>
      <c r="E32" s="45"/>
      <c r="F32" s="44">
        <f>F31+G31</f>
        <v>0</v>
      </c>
      <c r="G32" s="45"/>
      <c r="H32" s="44">
        <f>H31+I31</f>
        <v>2216000</v>
      </c>
      <c r="I32" s="45"/>
      <c r="J32" s="44">
        <f>J31+K31</f>
        <v>0</v>
      </c>
      <c r="K32" s="45"/>
      <c r="L32" s="44">
        <f>L31+M31</f>
        <v>54673240</v>
      </c>
      <c r="M32" s="46"/>
      <c r="N32" s="22">
        <f>B32+D32+F32+H32+J32</f>
        <v>54673240</v>
      </c>
      <c r="P32" s="5" t="s">
        <v>0</v>
      </c>
      <c r="Q32" s="44">
        <f>Q31+R31</f>
        <v>7531</v>
      </c>
      <c r="R32" s="45"/>
      <c r="S32" s="44">
        <f>S31+T31</f>
        <v>364</v>
      </c>
      <c r="T32" s="45"/>
      <c r="U32" s="44">
        <f>U31+V31</f>
        <v>642</v>
      </c>
      <c r="V32" s="45"/>
      <c r="W32" s="44">
        <f>W31+X31</f>
        <v>1354</v>
      </c>
      <c r="X32" s="45"/>
      <c r="Y32" s="44">
        <f>Y31+Z31</f>
        <v>0</v>
      </c>
      <c r="Z32" s="45"/>
      <c r="AA32" s="44">
        <f>AA31+AB31</f>
        <v>9891</v>
      </c>
      <c r="AB32" s="45"/>
      <c r="AC32" s="23">
        <f>Q32+S32+U32+W32+Y32</f>
        <v>9891</v>
      </c>
      <c r="AE32" s="5" t="s">
        <v>0</v>
      </c>
      <c r="AF32" s="24">
        <f>IFERROR(B32/Q32,"N.A.")</f>
        <v>6965.5079006772012</v>
      </c>
      <c r="AG32" s="25"/>
      <c r="AH32" s="24">
        <f>IFERROR(D32/S32,"N.A.")</f>
        <v>0</v>
      </c>
      <c r="AI32" s="25"/>
      <c r="AJ32" s="24">
        <f>IFERROR(F32/U32,"N.A.")</f>
        <v>0</v>
      </c>
      <c r="AK32" s="25"/>
      <c r="AL32" s="24">
        <f>IFERROR(H32/W32,"N.A.")</f>
        <v>1636.632200886263</v>
      </c>
      <c r="AM32" s="25"/>
      <c r="AN32" s="24" t="str">
        <f>IFERROR(J32/Y32,"N.A.")</f>
        <v>N.A.</v>
      </c>
      <c r="AO32" s="25"/>
      <c r="AP32" s="24">
        <f>IFERROR(L32/AA32,"N.A.")</f>
        <v>5527.5745627337983</v>
      </c>
      <c r="AQ32" s="25"/>
      <c r="AR32" s="16">
        <f>IFERROR(N32/AC32, "N.A.")</f>
        <v>5527.5745627337983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6" t="s">
        <v>1</v>
      </c>
      <c r="B35" s="29" t="s">
        <v>2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26" t="s">
        <v>0</v>
      </c>
      <c r="P35" s="26" t="s">
        <v>1</v>
      </c>
      <c r="Q35" s="29" t="s">
        <v>2</v>
      </c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26" t="s">
        <v>0</v>
      </c>
      <c r="AE35" s="26" t="s">
        <v>1</v>
      </c>
      <c r="AF35" s="29" t="s">
        <v>2</v>
      </c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26" t="s">
        <v>0</v>
      </c>
    </row>
    <row r="36" spans="1:44" ht="15" customHeight="1" x14ac:dyDescent="0.25">
      <c r="A36" s="27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8"/>
      <c r="N36" s="27"/>
      <c r="P36" s="27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8"/>
      <c r="AC36" s="27"/>
      <c r="AE36" s="27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8"/>
      <c r="AR36" s="27"/>
    </row>
    <row r="37" spans="1:44" ht="15" customHeight="1" thickBot="1" x14ac:dyDescent="0.3">
      <c r="A37" s="27"/>
      <c r="B37" s="40" t="s">
        <v>8</v>
      </c>
      <c r="C37" s="41"/>
      <c r="D37" s="42" t="s">
        <v>9</v>
      </c>
      <c r="E37" s="43"/>
      <c r="F37" s="36"/>
      <c r="G37" s="37"/>
      <c r="H37" s="36"/>
      <c r="I37" s="37"/>
      <c r="J37" s="36"/>
      <c r="K37" s="37"/>
      <c r="L37" s="36"/>
      <c r="M37" s="39"/>
      <c r="N37" s="27"/>
      <c r="P37" s="27"/>
      <c r="Q37" s="40" t="s">
        <v>8</v>
      </c>
      <c r="R37" s="41"/>
      <c r="S37" s="42" t="s">
        <v>9</v>
      </c>
      <c r="T37" s="43"/>
      <c r="U37" s="36"/>
      <c r="V37" s="37"/>
      <c r="W37" s="36"/>
      <c r="X37" s="37"/>
      <c r="Y37" s="36"/>
      <c r="Z37" s="37"/>
      <c r="AA37" s="36"/>
      <c r="AB37" s="39"/>
      <c r="AC37" s="27"/>
      <c r="AE37" s="27"/>
      <c r="AF37" s="40" t="s">
        <v>8</v>
      </c>
      <c r="AG37" s="41"/>
      <c r="AH37" s="42" t="s">
        <v>9</v>
      </c>
      <c r="AI37" s="43"/>
      <c r="AJ37" s="36"/>
      <c r="AK37" s="37"/>
      <c r="AL37" s="36"/>
      <c r="AM37" s="37"/>
      <c r="AN37" s="36"/>
      <c r="AO37" s="37"/>
      <c r="AP37" s="36"/>
      <c r="AQ37" s="39"/>
      <c r="AR37" s="27"/>
    </row>
    <row r="38" spans="1:44" ht="15" customHeight="1" thickBot="1" x14ac:dyDescent="0.3">
      <c r="A38" s="28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8"/>
      <c r="P38" s="28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8"/>
      <c r="AE38" s="28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8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3186000</v>
      </c>
      <c r="I39" s="2"/>
      <c r="J39" s="2"/>
      <c r="K39" s="2"/>
      <c r="L39" s="1">
        <f>B39+D39+F39+H39+J39</f>
        <v>3186000</v>
      </c>
      <c r="M39" s="13">
        <f>C39+E39+G39+I39+K39</f>
        <v>0</v>
      </c>
      <c r="N39" s="14">
        <f>L39+M39</f>
        <v>3186000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713</v>
      </c>
      <c r="X39" s="2">
        <v>0</v>
      </c>
      <c r="Y39" s="2">
        <v>0</v>
      </c>
      <c r="Z39" s="2">
        <v>0</v>
      </c>
      <c r="AA39" s="1">
        <f>Q39+S39+U39+W39+Y39</f>
        <v>713</v>
      </c>
      <c r="AB39" s="13">
        <f>R39+T39+V39+X39+Z39</f>
        <v>0</v>
      </c>
      <c r="AC39" s="14">
        <f>AA39+AB39</f>
        <v>713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4468.4431977559607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>
        <f t="shared" si="30"/>
        <v>4468.4431977559607</v>
      </c>
      <c r="AQ39" s="13" t="str">
        <f t="shared" si="30"/>
        <v>N.A.</v>
      </c>
      <c r="AR39" s="14">
        <f t="shared" si="30"/>
        <v>4468.4431977559607</v>
      </c>
    </row>
    <row r="40" spans="1:44" ht="15" customHeight="1" thickBot="1" x14ac:dyDescent="0.3">
      <c r="A40" s="3" t="s">
        <v>13</v>
      </c>
      <c r="B40" s="2">
        <v>939120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939120</v>
      </c>
      <c r="M40" s="13">
        <f t="shared" si="31"/>
        <v>0</v>
      </c>
      <c r="N40" s="14">
        <f t="shared" ref="N40:N42" si="32">L40+M40</f>
        <v>939120</v>
      </c>
      <c r="P40" s="3" t="s">
        <v>13</v>
      </c>
      <c r="Q40" s="2">
        <v>182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182</v>
      </c>
      <c r="AB40" s="13">
        <f t="shared" si="33"/>
        <v>0</v>
      </c>
      <c r="AC40" s="14">
        <f t="shared" ref="AC40:AC42" si="34">AA40+AB40</f>
        <v>182</v>
      </c>
      <c r="AE40" s="3" t="s">
        <v>13</v>
      </c>
      <c r="AF40" s="2">
        <f t="shared" ref="AF40:AF43" si="35">IFERROR(B40/Q40, "N.A.")</f>
        <v>5160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5160</v>
      </c>
      <c r="AQ40" s="13" t="str">
        <f t="shared" si="30"/>
        <v>N.A.</v>
      </c>
      <c r="AR40" s="14">
        <f t="shared" si="30"/>
        <v>5160</v>
      </c>
    </row>
    <row r="41" spans="1:44" ht="15" customHeight="1" thickBot="1" x14ac:dyDescent="0.3">
      <c r="A41" s="3" t="s">
        <v>14</v>
      </c>
      <c r="B41" s="2">
        <v>2216000</v>
      </c>
      <c r="C41" s="2">
        <v>11459199.999999998</v>
      </c>
      <c r="D41" s="2"/>
      <c r="E41" s="2"/>
      <c r="F41" s="2"/>
      <c r="G41" s="2"/>
      <c r="H41" s="2"/>
      <c r="I41" s="2"/>
      <c r="J41" s="2"/>
      <c r="K41" s="2"/>
      <c r="L41" s="1">
        <f t="shared" si="31"/>
        <v>2216000</v>
      </c>
      <c r="M41" s="13">
        <f t="shared" si="31"/>
        <v>11459199.999999998</v>
      </c>
      <c r="N41" s="14">
        <f t="shared" si="32"/>
        <v>13675199.999999998</v>
      </c>
      <c r="P41" s="3" t="s">
        <v>14</v>
      </c>
      <c r="Q41" s="2">
        <v>277</v>
      </c>
      <c r="R41" s="2">
        <v>2106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1">
        <f t="shared" si="33"/>
        <v>277</v>
      </c>
      <c r="AB41" s="13">
        <f t="shared" si="33"/>
        <v>2106</v>
      </c>
      <c r="AC41" s="14">
        <f t="shared" si="34"/>
        <v>2383</v>
      </c>
      <c r="AE41" s="3" t="s">
        <v>14</v>
      </c>
      <c r="AF41" s="2">
        <f t="shared" si="35"/>
        <v>8000</v>
      </c>
      <c r="AG41" s="2">
        <f t="shared" si="30"/>
        <v>5441.2155745489072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 t="str">
        <f t="shared" si="30"/>
        <v>N.A.</v>
      </c>
      <c r="AO41" s="2" t="str">
        <f t="shared" si="30"/>
        <v>N.A.</v>
      </c>
      <c r="AP41" s="15">
        <f t="shared" si="30"/>
        <v>8000</v>
      </c>
      <c r="AQ41" s="13">
        <f t="shared" si="30"/>
        <v>5441.2155745489072</v>
      </c>
      <c r="AR41" s="14">
        <f t="shared" si="30"/>
        <v>5738.648762064624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3155120</v>
      </c>
      <c r="C43" s="2">
        <v>11459199.999999998</v>
      </c>
      <c r="D43" s="2"/>
      <c r="E43" s="2"/>
      <c r="F43" s="2"/>
      <c r="G43" s="2"/>
      <c r="H43" s="2">
        <v>3186000</v>
      </c>
      <c r="I43" s="2"/>
      <c r="J43" s="2"/>
      <c r="K43" s="2"/>
      <c r="L43" s="1">
        <f t="shared" ref="L43" si="36">B43+D43+F43+H43+J43</f>
        <v>6341120</v>
      </c>
      <c r="M43" s="13">
        <f t="shared" ref="M43" si="37">C43+E43+G43+I43+K43</f>
        <v>11459199.999999998</v>
      </c>
      <c r="N43" s="21">
        <f t="shared" ref="N43" si="38">L43+M43</f>
        <v>17800320</v>
      </c>
      <c r="P43" s="4" t="s">
        <v>16</v>
      </c>
      <c r="Q43" s="2">
        <v>459</v>
      </c>
      <c r="R43" s="2">
        <v>2106</v>
      </c>
      <c r="S43" s="2">
        <v>0</v>
      </c>
      <c r="T43" s="2">
        <v>0</v>
      </c>
      <c r="U43" s="2">
        <v>0</v>
      </c>
      <c r="V43" s="2">
        <v>0</v>
      </c>
      <c r="W43" s="2">
        <v>713</v>
      </c>
      <c r="X43" s="2">
        <v>0</v>
      </c>
      <c r="Y43" s="2">
        <v>0</v>
      </c>
      <c r="Z43" s="2">
        <v>0</v>
      </c>
      <c r="AA43" s="1">
        <f t="shared" ref="AA43" si="39">Q43+S43+U43+W43+Y43</f>
        <v>1172</v>
      </c>
      <c r="AB43" s="13">
        <f t="shared" ref="AB43" si="40">R43+T43+V43+X43+Z43</f>
        <v>2106</v>
      </c>
      <c r="AC43" s="21">
        <f t="shared" ref="AC43" si="41">AA43+AB43</f>
        <v>3278</v>
      </c>
      <c r="AE43" s="4" t="s">
        <v>16</v>
      </c>
      <c r="AF43" s="2">
        <f t="shared" si="35"/>
        <v>6873.8997821350758</v>
      </c>
      <c r="AG43" s="2">
        <f t="shared" si="30"/>
        <v>5441.2155745489072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>
        <f t="shared" si="30"/>
        <v>4468.4431977559607</v>
      </c>
      <c r="AM43" s="2" t="str">
        <f t="shared" si="30"/>
        <v>N.A.</v>
      </c>
      <c r="AN43" s="2" t="str">
        <f t="shared" si="30"/>
        <v>N.A.</v>
      </c>
      <c r="AO43" s="2" t="str">
        <f t="shared" si="30"/>
        <v>N.A.</v>
      </c>
      <c r="AP43" s="15">
        <f t="shared" ref="AP43" si="42">IFERROR(L43/AA43, "N.A.")</f>
        <v>5410.5119453924917</v>
      </c>
      <c r="AQ43" s="13">
        <f t="shared" ref="AQ43" si="43">IFERROR(M43/AB43, "N.A.")</f>
        <v>5441.2155745489072</v>
      </c>
      <c r="AR43" s="14">
        <f t="shared" ref="AR43" si="44">IFERROR(N43/AC43, "N.A.")</f>
        <v>5430.2379499694935</v>
      </c>
    </row>
    <row r="44" spans="1:44" ht="15" customHeight="1" thickBot="1" x14ac:dyDescent="0.3">
      <c r="A44" s="5" t="s">
        <v>0</v>
      </c>
      <c r="B44" s="44">
        <f>B43+C43</f>
        <v>14614319.999999998</v>
      </c>
      <c r="C44" s="45"/>
      <c r="D44" s="44">
        <f>D43+E43</f>
        <v>0</v>
      </c>
      <c r="E44" s="45"/>
      <c r="F44" s="44">
        <f>F43+G43</f>
        <v>0</v>
      </c>
      <c r="G44" s="45"/>
      <c r="H44" s="44">
        <f>H43+I43</f>
        <v>3186000</v>
      </c>
      <c r="I44" s="45"/>
      <c r="J44" s="44">
        <f>J43+K43</f>
        <v>0</v>
      </c>
      <c r="K44" s="45"/>
      <c r="L44" s="44">
        <f>L43+M43</f>
        <v>17800320</v>
      </c>
      <c r="M44" s="46"/>
      <c r="N44" s="22">
        <f>B44+D44+F44+H44+J44</f>
        <v>17800320</v>
      </c>
      <c r="P44" s="5" t="s">
        <v>0</v>
      </c>
      <c r="Q44" s="44">
        <f>Q43+R43</f>
        <v>2565</v>
      </c>
      <c r="R44" s="45"/>
      <c r="S44" s="44">
        <f>S43+T43</f>
        <v>0</v>
      </c>
      <c r="T44" s="45"/>
      <c r="U44" s="44">
        <f>U43+V43</f>
        <v>0</v>
      </c>
      <c r="V44" s="45"/>
      <c r="W44" s="44">
        <f>W43+X43</f>
        <v>713</v>
      </c>
      <c r="X44" s="45"/>
      <c r="Y44" s="44">
        <f>Y43+Z43</f>
        <v>0</v>
      </c>
      <c r="Z44" s="45"/>
      <c r="AA44" s="44">
        <f>AA43+AB43</f>
        <v>3278</v>
      </c>
      <c r="AB44" s="46"/>
      <c r="AC44" s="22">
        <f>Q44+S44+U44+W44+Y44</f>
        <v>3278</v>
      </c>
      <c r="AE44" s="5" t="s">
        <v>0</v>
      </c>
      <c r="AF44" s="24">
        <f>IFERROR(B44/Q44,"N.A.")</f>
        <v>5697.5906432748534</v>
      </c>
      <c r="AG44" s="25"/>
      <c r="AH44" s="24" t="str">
        <f>IFERROR(D44/S44,"N.A.")</f>
        <v>N.A.</v>
      </c>
      <c r="AI44" s="25"/>
      <c r="AJ44" s="24" t="str">
        <f>IFERROR(F44/U44,"N.A.")</f>
        <v>N.A.</v>
      </c>
      <c r="AK44" s="25"/>
      <c r="AL44" s="24">
        <f>IFERROR(H44/W44,"N.A.")</f>
        <v>4468.4431977559607</v>
      </c>
      <c r="AM44" s="25"/>
      <c r="AN44" s="24" t="str">
        <f>IFERROR(J44/Y44,"N.A.")</f>
        <v>N.A.</v>
      </c>
      <c r="AO44" s="25"/>
      <c r="AP44" s="24">
        <f>IFERROR(L44/AA44,"N.A.")</f>
        <v>5430.2379499694935</v>
      </c>
      <c r="AQ44" s="25"/>
      <c r="AR44" s="16">
        <f>IFERROR(N44/AC44, "N.A.")</f>
        <v>5430.2379499694935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2023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6" t="s">
        <v>1</v>
      </c>
      <c r="B11" s="29" t="s">
        <v>2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26" t="s">
        <v>0</v>
      </c>
      <c r="P11" s="26" t="s">
        <v>1</v>
      </c>
      <c r="Q11" s="29" t="s">
        <v>2</v>
      </c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26" t="s">
        <v>0</v>
      </c>
      <c r="AE11" s="26" t="s">
        <v>1</v>
      </c>
      <c r="AF11" s="29" t="s">
        <v>2</v>
      </c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26" t="s">
        <v>0</v>
      </c>
    </row>
    <row r="12" spans="1:44" ht="15" customHeight="1" x14ac:dyDescent="0.25">
      <c r="A12" s="27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8"/>
      <c r="N12" s="27"/>
      <c r="P12" s="27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8"/>
      <c r="AC12" s="27"/>
      <c r="AE12" s="27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8"/>
      <c r="AR12" s="27"/>
    </row>
    <row r="13" spans="1:44" ht="15" customHeight="1" thickBot="1" x14ac:dyDescent="0.3">
      <c r="A13" s="27"/>
      <c r="B13" s="40" t="s">
        <v>8</v>
      </c>
      <c r="C13" s="41"/>
      <c r="D13" s="42" t="s">
        <v>9</v>
      </c>
      <c r="E13" s="43"/>
      <c r="F13" s="36"/>
      <c r="G13" s="37"/>
      <c r="H13" s="36"/>
      <c r="I13" s="37"/>
      <c r="J13" s="36"/>
      <c r="K13" s="37"/>
      <c r="L13" s="36"/>
      <c r="M13" s="39"/>
      <c r="N13" s="27"/>
      <c r="P13" s="27"/>
      <c r="Q13" s="40" t="s">
        <v>8</v>
      </c>
      <c r="R13" s="41"/>
      <c r="S13" s="42" t="s">
        <v>9</v>
      </c>
      <c r="T13" s="43"/>
      <c r="U13" s="36"/>
      <c r="V13" s="37"/>
      <c r="W13" s="36"/>
      <c r="X13" s="37"/>
      <c r="Y13" s="36"/>
      <c r="Z13" s="37"/>
      <c r="AA13" s="36"/>
      <c r="AB13" s="39"/>
      <c r="AC13" s="27"/>
      <c r="AE13" s="27"/>
      <c r="AF13" s="40" t="s">
        <v>8</v>
      </c>
      <c r="AG13" s="41"/>
      <c r="AH13" s="42" t="s">
        <v>9</v>
      </c>
      <c r="AI13" s="43"/>
      <c r="AJ13" s="36"/>
      <c r="AK13" s="37"/>
      <c r="AL13" s="36"/>
      <c r="AM13" s="37"/>
      <c r="AN13" s="36"/>
      <c r="AO13" s="37"/>
      <c r="AP13" s="36"/>
      <c r="AQ13" s="39"/>
      <c r="AR13" s="27"/>
    </row>
    <row r="14" spans="1:44" ht="15" customHeight="1" thickBot="1" x14ac:dyDescent="0.3">
      <c r="A14" s="28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8"/>
      <c r="P14" s="28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8"/>
      <c r="AE14" s="28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8"/>
    </row>
    <row r="15" spans="1:44" ht="15" customHeight="1" thickBot="1" x14ac:dyDescent="0.3">
      <c r="A15" s="3" t="s">
        <v>12</v>
      </c>
      <c r="B15" s="2">
        <v>25986235.000000007</v>
      </c>
      <c r="C15" s="2"/>
      <c r="D15" s="2">
        <v>24854565</v>
      </c>
      <c r="E15" s="2"/>
      <c r="F15" s="2">
        <v>32359649.999999996</v>
      </c>
      <c r="G15" s="2"/>
      <c r="H15" s="2">
        <v>130589944.99999993</v>
      </c>
      <c r="I15" s="2"/>
      <c r="J15" s="2">
        <v>0</v>
      </c>
      <c r="K15" s="2"/>
      <c r="L15" s="1">
        <f>B15+D15+F15+H15+J15</f>
        <v>213790394.99999994</v>
      </c>
      <c r="M15" s="13">
        <f>C15+E15+G15+I15+K15</f>
        <v>0</v>
      </c>
      <c r="N15" s="14">
        <f>L15+M15</f>
        <v>213790394.99999994</v>
      </c>
      <c r="P15" s="3" t="s">
        <v>12</v>
      </c>
      <c r="Q15" s="2">
        <v>3995</v>
      </c>
      <c r="R15" s="2">
        <v>0</v>
      </c>
      <c r="S15" s="2">
        <v>3461</v>
      </c>
      <c r="T15" s="2">
        <v>0</v>
      </c>
      <c r="U15" s="2">
        <v>3701</v>
      </c>
      <c r="V15" s="2">
        <v>0</v>
      </c>
      <c r="W15" s="2">
        <v>26240</v>
      </c>
      <c r="X15" s="2">
        <v>0</v>
      </c>
      <c r="Y15" s="2">
        <v>1333</v>
      </c>
      <c r="Z15" s="2">
        <v>0</v>
      </c>
      <c r="AA15" s="1">
        <f>Q15+S15+U15+W15+Y15</f>
        <v>38730</v>
      </c>
      <c r="AB15" s="13">
        <f>R15+T15+V15+X15+Z15</f>
        <v>0</v>
      </c>
      <c r="AC15" s="14">
        <f>AA15+AB15</f>
        <v>38730</v>
      </c>
      <c r="AE15" s="3" t="s">
        <v>12</v>
      </c>
      <c r="AF15" s="2">
        <f>IFERROR(B15/Q15, "N.A.")</f>
        <v>6504.6896120150204</v>
      </c>
      <c r="AG15" s="2" t="str">
        <f t="shared" ref="AG15:AR19" si="0">IFERROR(C15/R15, "N.A.")</f>
        <v>N.A.</v>
      </c>
      <c r="AH15" s="2">
        <f t="shared" si="0"/>
        <v>7181.3247616295866</v>
      </c>
      <c r="AI15" s="2" t="str">
        <f t="shared" si="0"/>
        <v>N.A.</v>
      </c>
      <c r="AJ15" s="2">
        <f t="shared" si="0"/>
        <v>8743.4882464198854</v>
      </c>
      <c r="AK15" s="2" t="str">
        <f t="shared" si="0"/>
        <v>N.A.</v>
      </c>
      <c r="AL15" s="2">
        <f t="shared" si="0"/>
        <v>4976.7509527438997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5520.0205267234687</v>
      </c>
      <c r="AQ15" s="13" t="str">
        <f t="shared" si="0"/>
        <v>N.A.</v>
      </c>
      <c r="AR15" s="14">
        <f t="shared" si="0"/>
        <v>5520.0205267234687</v>
      </c>
    </row>
    <row r="16" spans="1:44" ht="15" customHeight="1" thickBot="1" x14ac:dyDescent="0.3">
      <c r="A16" s="3" t="s">
        <v>13</v>
      </c>
      <c r="B16" s="2">
        <v>25173920</v>
      </c>
      <c r="C16" s="2">
        <v>3053000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25173920</v>
      </c>
      <c r="M16" s="13">
        <f t="shared" si="1"/>
        <v>3053000</v>
      </c>
      <c r="N16" s="14">
        <f t="shared" ref="N16:N18" si="2">L16+M16</f>
        <v>28226920</v>
      </c>
      <c r="P16" s="3" t="s">
        <v>13</v>
      </c>
      <c r="Q16" s="2">
        <v>5725</v>
      </c>
      <c r="R16" s="2">
        <v>355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5725</v>
      </c>
      <c r="AB16" s="13">
        <f t="shared" si="3"/>
        <v>355</v>
      </c>
      <c r="AC16" s="14">
        <f t="shared" ref="AC16:AC18" si="4">AA16+AB16</f>
        <v>6080</v>
      </c>
      <c r="AE16" s="3" t="s">
        <v>13</v>
      </c>
      <c r="AF16" s="2">
        <f t="shared" ref="AF16:AF19" si="5">IFERROR(B16/Q16, "N.A.")</f>
        <v>4397.1912663755456</v>
      </c>
      <c r="AG16" s="2">
        <f t="shared" si="0"/>
        <v>8600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4397.1912663755456</v>
      </c>
      <c r="AQ16" s="13">
        <f t="shared" si="0"/>
        <v>8600</v>
      </c>
      <c r="AR16" s="14">
        <f t="shared" si="0"/>
        <v>4642.5855263157891</v>
      </c>
    </row>
    <row r="17" spans="1:44" ht="15" customHeight="1" thickBot="1" x14ac:dyDescent="0.3">
      <c r="A17" s="3" t="s">
        <v>14</v>
      </c>
      <c r="B17" s="2">
        <v>91792650</v>
      </c>
      <c r="C17" s="2">
        <v>459327538.99999994</v>
      </c>
      <c r="D17" s="2">
        <v>36191099.999999993</v>
      </c>
      <c r="E17" s="2">
        <v>13898000.000000002</v>
      </c>
      <c r="F17" s="2"/>
      <c r="G17" s="2">
        <v>64320010.000000007</v>
      </c>
      <c r="H17" s="2"/>
      <c r="I17" s="2">
        <v>47699134.999999985</v>
      </c>
      <c r="J17" s="2">
        <v>0</v>
      </c>
      <c r="K17" s="2"/>
      <c r="L17" s="1">
        <f t="shared" si="1"/>
        <v>127983750</v>
      </c>
      <c r="M17" s="13">
        <f t="shared" si="1"/>
        <v>585244684</v>
      </c>
      <c r="N17" s="14">
        <f t="shared" si="2"/>
        <v>713228434</v>
      </c>
      <c r="P17" s="3" t="s">
        <v>14</v>
      </c>
      <c r="Q17" s="2">
        <v>21601</v>
      </c>
      <c r="R17" s="2">
        <v>64155</v>
      </c>
      <c r="S17" s="2">
        <v>4459</v>
      </c>
      <c r="T17" s="2">
        <v>1019</v>
      </c>
      <c r="U17" s="2">
        <v>0</v>
      </c>
      <c r="V17" s="2">
        <v>6876</v>
      </c>
      <c r="W17" s="2">
        <v>0</v>
      </c>
      <c r="X17" s="2">
        <v>5458</v>
      </c>
      <c r="Y17" s="2">
        <v>4646</v>
      </c>
      <c r="Z17" s="2">
        <v>0</v>
      </c>
      <c r="AA17" s="1">
        <f t="shared" si="3"/>
        <v>30706</v>
      </c>
      <c r="AB17" s="13">
        <f t="shared" si="3"/>
        <v>77508</v>
      </c>
      <c r="AC17" s="14">
        <f t="shared" si="4"/>
        <v>108214</v>
      </c>
      <c r="AE17" s="3" t="s">
        <v>14</v>
      </c>
      <c r="AF17" s="2">
        <f t="shared" si="5"/>
        <v>4249.4629878246378</v>
      </c>
      <c r="AG17" s="2">
        <f t="shared" si="0"/>
        <v>7159.65301223599</v>
      </c>
      <c r="AH17" s="2">
        <f t="shared" si="0"/>
        <v>8116.4162368243988</v>
      </c>
      <c r="AI17" s="2">
        <f t="shared" si="0"/>
        <v>13638.861629048088</v>
      </c>
      <c r="AJ17" s="2" t="str">
        <f t="shared" si="0"/>
        <v>N.A.</v>
      </c>
      <c r="AK17" s="2">
        <f t="shared" si="0"/>
        <v>9354.2771960442133</v>
      </c>
      <c r="AL17" s="2" t="str">
        <f t="shared" si="0"/>
        <v>N.A.</v>
      </c>
      <c r="AM17" s="2">
        <f t="shared" si="0"/>
        <v>8739.3065225357241</v>
      </c>
      <c r="AN17" s="2">
        <f t="shared" si="0"/>
        <v>0</v>
      </c>
      <c r="AO17" s="2" t="str">
        <f t="shared" si="0"/>
        <v>N.A.</v>
      </c>
      <c r="AP17" s="15">
        <f t="shared" si="0"/>
        <v>4168.0371914283851</v>
      </c>
      <c r="AQ17" s="13">
        <f t="shared" si="0"/>
        <v>7550.7648758837795</v>
      </c>
      <c r="AR17" s="14">
        <f t="shared" si="0"/>
        <v>6590.9072208771504</v>
      </c>
    </row>
    <row r="18" spans="1:44" ht="15" customHeight="1" thickBot="1" x14ac:dyDescent="0.3">
      <c r="A18" s="3" t="s">
        <v>15</v>
      </c>
      <c r="B18" s="2">
        <v>11140415</v>
      </c>
      <c r="C18" s="2">
        <v>612750</v>
      </c>
      <c r="D18" s="2">
        <v>2456160</v>
      </c>
      <c r="E18" s="2">
        <v>577920</v>
      </c>
      <c r="F18" s="2"/>
      <c r="G18" s="2">
        <v>2853202</v>
      </c>
      <c r="H18" s="2">
        <v>8544682.9999999981</v>
      </c>
      <c r="I18" s="2"/>
      <c r="J18" s="2">
        <v>0</v>
      </c>
      <c r="K18" s="2"/>
      <c r="L18" s="1">
        <f t="shared" si="1"/>
        <v>22141258</v>
      </c>
      <c r="M18" s="13">
        <f t="shared" si="1"/>
        <v>4043872</v>
      </c>
      <c r="N18" s="14">
        <f t="shared" si="2"/>
        <v>26185130</v>
      </c>
      <c r="P18" s="3" t="s">
        <v>15</v>
      </c>
      <c r="Q18" s="2">
        <v>3026</v>
      </c>
      <c r="R18" s="2">
        <v>95</v>
      </c>
      <c r="S18" s="2">
        <v>672</v>
      </c>
      <c r="T18" s="2">
        <v>84</v>
      </c>
      <c r="U18" s="2">
        <v>0</v>
      </c>
      <c r="V18" s="2">
        <v>2119</v>
      </c>
      <c r="W18" s="2">
        <v>2674</v>
      </c>
      <c r="X18" s="2">
        <v>0</v>
      </c>
      <c r="Y18" s="2">
        <v>32</v>
      </c>
      <c r="Z18" s="2">
        <v>0</v>
      </c>
      <c r="AA18" s="1">
        <f t="shared" si="3"/>
        <v>6404</v>
      </c>
      <c r="AB18" s="13">
        <f t="shared" si="3"/>
        <v>2298</v>
      </c>
      <c r="AC18" s="21">
        <f t="shared" si="4"/>
        <v>8702</v>
      </c>
      <c r="AE18" s="3" t="s">
        <v>15</v>
      </c>
      <c r="AF18" s="2">
        <f t="shared" si="5"/>
        <v>3681.5647719762064</v>
      </c>
      <c r="AG18" s="2">
        <f t="shared" si="0"/>
        <v>6450</v>
      </c>
      <c r="AH18" s="2">
        <f t="shared" si="0"/>
        <v>3655</v>
      </c>
      <c r="AI18" s="2">
        <f t="shared" si="0"/>
        <v>6880</v>
      </c>
      <c r="AJ18" s="2" t="str">
        <f t="shared" si="0"/>
        <v>N.A.</v>
      </c>
      <c r="AK18" s="2">
        <f t="shared" si="0"/>
        <v>1346.4851344974045</v>
      </c>
      <c r="AL18" s="2">
        <f t="shared" si="0"/>
        <v>3195.4685863874338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3457.4106808244846</v>
      </c>
      <c r="AQ18" s="13">
        <f t="shared" si="0"/>
        <v>1759.7354221061794</v>
      </c>
      <c r="AR18" s="14">
        <f t="shared" si="0"/>
        <v>3009.0933118823259</v>
      </c>
    </row>
    <row r="19" spans="1:44" ht="15" customHeight="1" thickBot="1" x14ac:dyDescent="0.3">
      <c r="A19" s="4" t="s">
        <v>16</v>
      </c>
      <c r="B19" s="2">
        <v>154093220</v>
      </c>
      <c r="C19" s="2">
        <v>462993289.00000018</v>
      </c>
      <c r="D19" s="2">
        <v>63501824.999999993</v>
      </c>
      <c r="E19" s="2">
        <v>14475920.000000002</v>
      </c>
      <c r="F19" s="2">
        <v>32359649.999999996</v>
      </c>
      <c r="G19" s="2">
        <v>67173212</v>
      </c>
      <c r="H19" s="2">
        <v>139134627.99999997</v>
      </c>
      <c r="I19" s="2">
        <v>47699134.999999985</v>
      </c>
      <c r="J19" s="2">
        <v>0</v>
      </c>
      <c r="K19" s="2"/>
      <c r="L19" s="1">
        <f t="shared" ref="L19" si="6">B19+D19+F19+H19+J19</f>
        <v>389089323</v>
      </c>
      <c r="M19" s="13">
        <f t="shared" ref="M19" si="7">C19+E19+G19+I19+K19</f>
        <v>592341556.00000024</v>
      </c>
      <c r="N19" s="21">
        <f t="shared" ref="N19" si="8">L19+M19</f>
        <v>981430879.00000024</v>
      </c>
      <c r="P19" s="4" t="s">
        <v>16</v>
      </c>
      <c r="Q19" s="2">
        <v>34347</v>
      </c>
      <c r="R19" s="2">
        <v>64605</v>
      </c>
      <c r="S19" s="2">
        <v>8592</v>
      </c>
      <c r="T19" s="2">
        <v>1103</v>
      </c>
      <c r="U19" s="2">
        <v>3701</v>
      </c>
      <c r="V19" s="2">
        <v>8995</v>
      </c>
      <c r="W19" s="2">
        <v>28914</v>
      </c>
      <c r="X19" s="2">
        <v>5458</v>
      </c>
      <c r="Y19" s="2">
        <v>6011</v>
      </c>
      <c r="Z19" s="2">
        <v>0</v>
      </c>
      <c r="AA19" s="1">
        <f t="shared" ref="AA19" si="9">Q19+S19+U19+W19+Y19</f>
        <v>81565</v>
      </c>
      <c r="AB19" s="13">
        <f t="shared" ref="AB19" si="10">R19+T19+V19+X19+Z19</f>
        <v>80161</v>
      </c>
      <c r="AC19" s="14">
        <f t="shared" ref="AC19" si="11">AA19+AB19</f>
        <v>161726</v>
      </c>
      <c r="AE19" s="4" t="s">
        <v>16</v>
      </c>
      <c r="AF19" s="2">
        <f t="shared" si="5"/>
        <v>4486.3662037441409</v>
      </c>
      <c r="AG19" s="2">
        <f t="shared" si="0"/>
        <v>7166.5240925624976</v>
      </c>
      <c r="AH19" s="2">
        <f t="shared" si="0"/>
        <v>7390.8083100558651</v>
      </c>
      <c r="AI19" s="2">
        <f t="shared" si="0"/>
        <v>13124.134179510427</v>
      </c>
      <c r="AJ19" s="2">
        <f t="shared" si="0"/>
        <v>8743.4882464198854</v>
      </c>
      <c r="AK19" s="2">
        <f t="shared" si="0"/>
        <v>7467.8390216787102</v>
      </c>
      <c r="AL19" s="2">
        <f t="shared" si="0"/>
        <v>4812.0159092481144</v>
      </c>
      <c r="AM19" s="2">
        <f t="shared" si="0"/>
        <v>8739.3065225357241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4770.2975908784401</v>
      </c>
      <c r="AQ19" s="13">
        <f t="shared" ref="AQ19" si="13">IFERROR(M19/AB19, "N.A.")</f>
        <v>7389.39828594953</v>
      </c>
      <c r="AR19" s="14">
        <f t="shared" ref="AR19" si="14">IFERROR(N19/AC19, "N.A.")</f>
        <v>6068.4792735861902</v>
      </c>
    </row>
    <row r="20" spans="1:44" ht="15" customHeight="1" thickBot="1" x14ac:dyDescent="0.3">
      <c r="A20" s="5" t="s">
        <v>0</v>
      </c>
      <c r="B20" s="44">
        <f>B19+C19</f>
        <v>617086509.00000024</v>
      </c>
      <c r="C20" s="45"/>
      <c r="D20" s="44">
        <f>D19+E19</f>
        <v>77977745</v>
      </c>
      <c r="E20" s="45"/>
      <c r="F20" s="44">
        <f>F19+G19</f>
        <v>99532862</v>
      </c>
      <c r="G20" s="45"/>
      <c r="H20" s="44">
        <f>H19+I19</f>
        <v>186833762.99999994</v>
      </c>
      <c r="I20" s="45"/>
      <c r="J20" s="44">
        <f>J19+K19</f>
        <v>0</v>
      </c>
      <c r="K20" s="45"/>
      <c r="L20" s="44">
        <f>L19+M19</f>
        <v>981430879.00000024</v>
      </c>
      <c r="M20" s="46"/>
      <c r="N20" s="22">
        <f>B20+D20+F20+H20+J20</f>
        <v>981430879.00000024</v>
      </c>
      <c r="P20" s="5" t="s">
        <v>0</v>
      </c>
      <c r="Q20" s="44">
        <f>Q19+R19</f>
        <v>98952</v>
      </c>
      <c r="R20" s="45"/>
      <c r="S20" s="44">
        <f>S19+T19</f>
        <v>9695</v>
      </c>
      <c r="T20" s="45"/>
      <c r="U20" s="44">
        <f>U19+V19</f>
        <v>12696</v>
      </c>
      <c r="V20" s="45"/>
      <c r="W20" s="44">
        <f>W19+X19</f>
        <v>34372</v>
      </c>
      <c r="X20" s="45"/>
      <c r="Y20" s="44">
        <f>Y19+Z19</f>
        <v>6011</v>
      </c>
      <c r="Z20" s="45"/>
      <c r="AA20" s="44">
        <f>AA19+AB19</f>
        <v>161726</v>
      </c>
      <c r="AB20" s="45"/>
      <c r="AC20" s="23">
        <f>Q20+S20+U20+W20+Y20</f>
        <v>161726</v>
      </c>
      <c r="AE20" s="5" t="s">
        <v>0</v>
      </c>
      <c r="AF20" s="24">
        <f>IFERROR(B20/Q20,"N.A.")</f>
        <v>6236.2206827552773</v>
      </c>
      <c r="AG20" s="25"/>
      <c r="AH20" s="24">
        <f>IFERROR(D20/S20,"N.A.")</f>
        <v>8043.0887055183084</v>
      </c>
      <c r="AI20" s="25"/>
      <c r="AJ20" s="24">
        <f>IFERROR(F20/U20,"N.A.")</f>
        <v>7839.7024259609325</v>
      </c>
      <c r="AK20" s="25"/>
      <c r="AL20" s="24">
        <f>IFERROR(H20/W20,"N.A.")</f>
        <v>5435.6383975328736</v>
      </c>
      <c r="AM20" s="25"/>
      <c r="AN20" s="24">
        <f>IFERROR(J20/Y20,"N.A.")</f>
        <v>0</v>
      </c>
      <c r="AO20" s="25"/>
      <c r="AP20" s="24">
        <f>IFERROR(L20/AA20,"N.A.")</f>
        <v>6068.4792735861902</v>
      </c>
      <c r="AQ20" s="25"/>
      <c r="AR20" s="16">
        <f>IFERROR(N20/AC20, "N.A.")</f>
        <v>6068.4792735861902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6" t="s">
        <v>1</v>
      </c>
      <c r="B23" s="29" t="s">
        <v>2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26" t="s">
        <v>0</v>
      </c>
      <c r="P23" s="26" t="s">
        <v>1</v>
      </c>
      <c r="Q23" s="29" t="s">
        <v>2</v>
      </c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26" t="s">
        <v>0</v>
      </c>
      <c r="AE23" s="26" t="s">
        <v>1</v>
      </c>
      <c r="AF23" s="29" t="s">
        <v>2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26" t="s">
        <v>0</v>
      </c>
    </row>
    <row r="24" spans="1:44" ht="15" customHeight="1" x14ac:dyDescent="0.25">
      <c r="A24" s="27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8"/>
      <c r="N24" s="27"/>
      <c r="P24" s="27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8"/>
      <c r="AC24" s="27"/>
      <c r="AE24" s="27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8"/>
      <c r="AR24" s="27"/>
    </row>
    <row r="25" spans="1:44" ht="15" customHeight="1" thickBot="1" x14ac:dyDescent="0.3">
      <c r="A25" s="27"/>
      <c r="B25" s="40" t="s">
        <v>8</v>
      </c>
      <c r="C25" s="41"/>
      <c r="D25" s="42" t="s">
        <v>9</v>
      </c>
      <c r="E25" s="43"/>
      <c r="F25" s="36"/>
      <c r="G25" s="37"/>
      <c r="H25" s="36"/>
      <c r="I25" s="37"/>
      <c r="J25" s="36"/>
      <c r="K25" s="37"/>
      <c r="L25" s="36"/>
      <c r="M25" s="39"/>
      <c r="N25" s="27"/>
      <c r="P25" s="27"/>
      <c r="Q25" s="40" t="s">
        <v>8</v>
      </c>
      <c r="R25" s="41"/>
      <c r="S25" s="42" t="s">
        <v>9</v>
      </c>
      <c r="T25" s="43"/>
      <c r="U25" s="36"/>
      <c r="V25" s="37"/>
      <c r="W25" s="36"/>
      <c r="X25" s="37"/>
      <c r="Y25" s="36"/>
      <c r="Z25" s="37"/>
      <c r="AA25" s="36"/>
      <c r="AB25" s="39"/>
      <c r="AC25" s="27"/>
      <c r="AE25" s="27"/>
      <c r="AF25" s="40" t="s">
        <v>8</v>
      </c>
      <c r="AG25" s="41"/>
      <c r="AH25" s="42" t="s">
        <v>9</v>
      </c>
      <c r="AI25" s="43"/>
      <c r="AJ25" s="36"/>
      <c r="AK25" s="37"/>
      <c r="AL25" s="36"/>
      <c r="AM25" s="37"/>
      <c r="AN25" s="36"/>
      <c r="AO25" s="37"/>
      <c r="AP25" s="36"/>
      <c r="AQ25" s="39"/>
      <c r="AR25" s="27"/>
    </row>
    <row r="26" spans="1:44" ht="15" customHeight="1" thickBot="1" x14ac:dyDescent="0.3">
      <c r="A26" s="28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8"/>
      <c r="P26" s="28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8"/>
      <c r="AE26" s="28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8"/>
    </row>
    <row r="27" spans="1:44" ht="15" customHeight="1" thickBot="1" x14ac:dyDescent="0.3">
      <c r="A27" s="3" t="s">
        <v>12</v>
      </c>
      <c r="B27" s="2">
        <v>22580849.999999993</v>
      </c>
      <c r="C27" s="2"/>
      <c r="D27" s="2">
        <v>24854565</v>
      </c>
      <c r="E27" s="2"/>
      <c r="F27" s="2">
        <v>28650040.000000004</v>
      </c>
      <c r="G27" s="2"/>
      <c r="H27" s="2">
        <v>80877535.000000015</v>
      </c>
      <c r="I27" s="2"/>
      <c r="J27" s="2">
        <v>0</v>
      </c>
      <c r="K27" s="2"/>
      <c r="L27" s="1">
        <f>B27+D27+F27+H27+J27</f>
        <v>156962990</v>
      </c>
      <c r="M27" s="13">
        <f>C27+E27+G27+I27+K27</f>
        <v>0</v>
      </c>
      <c r="N27" s="14">
        <f>L27+M27</f>
        <v>156962990</v>
      </c>
      <c r="P27" s="3" t="s">
        <v>12</v>
      </c>
      <c r="Q27" s="2">
        <v>3231</v>
      </c>
      <c r="R27" s="2">
        <v>0</v>
      </c>
      <c r="S27" s="2">
        <v>3461</v>
      </c>
      <c r="T27" s="2">
        <v>0</v>
      </c>
      <c r="U27" s="2">
        <v>2906</v>
      </c>
      <c r="V27" s="2">
        <v>0</v>
      </c>
      <c r="W27" s="2">
        <v>13964</v>
      </c>
      <c r="X27" s="2">
        <v>0</v>
      </c>
      <c r="Y27" s="2">
        <v>743</v>
      </c>
      <c r="Z27" s="2">
        <v>0</v>
      </c>
      <c r="AA27" s="1">
        <f>Q27+S27+U27+W27+Y27</f>
        <v>24305</v>
      </c>
      <c r="AB27" s="13">
        <f>R27+T27+V27+X27+Z27</f>
        <v>0</v>
      </c>
      <c r="AC27" s="14">
        <f>AA27+AB27</f>
        <v>24305</v>
      </c>
      <c r="AE27" s="3" t="s">
        <v>12</v>
      </c>
      <c r="AF27" s="2">
        <f>IFERROR(B27/Q27, "N.A.")</f>
        <v>6988.8115134633217</v>
      </c>
      <c r="AG27" s="2" t="str">
        <f t="shared" ref="AG27:AR31" si="15">IFERROR(C27/R27, "N.A.")</f>
        <v>N.A.</v>
      </c>
      <c r="AH27" s="2">
        <f t="shared" si="15"/>
        <v>7181.3247616295866</v>
      </c>
      <c r="AI27" s="2" t="str">
        <f t="shared" si="15"/>
        <v>N.A.</v>
      </c>
      <c r="AJ27" s="2">
        <f t="shared" si="15"/>
        <v>9858.9263592567113</v>
      </c>
      <c r="AK27" s="2" t="str">
        <f t="shared" si="15"/>
        <v>N.A.</v>
      </c>
      <c r="AL27" s="2">
        <f t="shared" si="15"/>
        <v>5791.8601403609291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6458.0534869368439</v>
      </c>
      <c r="AQ27" s="13" t="str">
        <f t="shared" si="15"/>
        <v>N.A.</v>
      </c>
      <c r="AR27" s="14">
        <f t="shared" si="15"/>
        <v>6458.0534869368439</v>
      </c>
    </row>
    <row r="28" spans="1:44" ht="15" customHeight="1" thickBot="1" x14ac:dyDescent="0.3">
      <c r="A28" s="3" t="s">
        <v>13</v>
      </c>
      <c r="B28" s="2">
        <v>629520</v>
      </c>
      <c r="C28" s="2">
        <v>3053000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629520</v>
      </c>
      <c r="M28" s="13">
        <f t="shared" si="16"/>
        <v>3053000</v>
      </c>
      <c r="N28" s="14">
        <f t="shared" ref="N28:N30" si="17">L28+M28</f>
        <v>3682520</v>
      </c>
      <c r="P28" s="3" t="s">
        <v>13</v>
      </c>
      <c r="Q28" s="2">
        <v>183</v>
      </c>
      <c r="R28" s="2">
        <v>355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183</v>
      </c>
      <c r="AB28" s="13">
        <f t="shared" si="18"/>
        <v>355</v>
      </c>
      <c r="AC28" s="14">
        <f t="shared" ref="AC28:AC30" si="19">AA28+AB28</f>
        <v>538</v>
      </c>
      <c r="AE28" s="3" t="s">
        <v>13</v>
      </c>
      <c r="AF28" s="2">
        <f t="shared" ref="AF28:AF31" si="20">IFERROR(B28/Q28, "N.A.")</f>
        <v>3440</v>
      </c>
      <c r="AG28" s="2">
        <f t="shared" si="15"/>
        <v>8600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3440</v>
      </c>
      <c r="AQ28" s="13">
        <f t="shared" si="15"/>
        <v>8600</v>
      </c>
      <c r="AR28" s="14">
        <f t="shared" si="15"/>
        <v>6844.8327137546466</v>
      </c>
    </row>
    <row r="29" spans="1:44" ht="15" customHeight="1" thickBot="1" x14ac:dyDescent="0.3">
      <c r="A29" s="3" t="s">
        <v>14</v>
      </c>
      <c r="B29" s="2">
        <v>56477370.000000015</v>
      </c>
      <c r="C29" s="2">
        <v>302642684.99999982</v>
      </c>
      <c r="D29" s="2">
        <v>22250400.000000004</v>
      </c>
      <c r="E29" s="2">
        <v>10394000</v>
      </c>
      <c r="F29" s="2"/>
      <c r="G29" s="2">
        <v>32748409.999999996</v>
      </c>
      <c r="H29" s="2"/>
      <c r="I29" s="2">
        <v>15515235</v>
      </c>
      <c r="J29" s="2">
        <v>0</v>
      </c>
      <c r="K29" s="2"/>
      <c r="L29" s="1">
        <f t="shared" si="16"/>
        <v>78727770.000000015</v>
      </c>
      <c r="M29" s="13">
        <f t="shared" si="16"/>
        <v>361300329.99999982</v>
      </c>
      <c r="N29" s="14">
        <f t="shared" si="17"/>
        <v>440028099.99999982</v>
      </c>
      <c r="P29" s="3" t="s">
        <v>14</v>
      </c>
      <c r="Q29" s="2">
        <v>11602</v>
      </c>
      <c r="R29" s="2">
        <v>39815</v>
      </c>
      <c r="S29" s="2">
        <v>2801</v>
      </c>
      <c r="T29" s="2">
        <v>538</v>
      </c>
      <c r="U29" s="2">
        <v>0</v>
      </c>
      <c r="V29" s="2">
        <v>4525</v>
      </c>
      <c r="W29" s="2">
        <v>0</v>
      </c>
      <c r="X29" s="2">
        <v>1784</v>
      </c>
      <c r="Y29" s="2">
        <v>581</v>
      </c>
      <c r="Z29" s="2">
        <v>0</v>
      </c>
      <c r="AA29" s="1">
        <f t="shared" si="18"/>
        <v>14984</v>
      </c>
      <c r="AB29" s="13">
        <f t="shared" si="18"/>
        <v>46662</v>
      </c>
      <c r="AC29" s="14">
        <f t="shared" si="19"/>
        <v>61646</v>
      </c>
      <c r="AE29" s="3" t="s">
        <v>14</v>
      </c>
      <c r="AF29" s="2">
        <f t="shared" si="20"/>
        <v>4867.8995000861933</v>
      </c>
      <c r="AG29" s="2">
        <f t="shared" si="15"/>
        <v>7601.2227803591568</v>
      </c>
      <c r="AH29" s="2">
        <f t="shared" si="15"/>
        <v>7943.7343805783667</v>
      </c>
      <c r="AI29" s="2">
        <f t="shared" si="15"/>
        <v>19319.702602230482</v>
      </c>
      <c r="AJ29" s="2" t="str">
        <f t="shared" si="15"/>
        <v>N.A.</v>
      </c>
      <c r="AK29" s="2">
        <f t="shared" si="15"/>
        <v>7237.2176795580099</v>
      </c>
      <c r="AL29" s="2" t="str">
        <f t="shared" si="15"/>
        <v>N.A.</v>
      </c>
      <c r="AM29" s="2">
        <f t="shared" si="15"/>
        <v>8696.8806053811659</v>
      </c>
      <c r="AN29" s="2">
        <f t="shared" si="15"/>
        <v>0</v>
      </c>
      <c r="AO29" s="2" t="str">
        <f t="shared" si="15"/>
        <v>N.A.</v>
      </c>
      <c r="AP29" s="15">
        <f t="shared" si="15"/>
        <v>5254.1223972237067</v>
      </c>
      <c r="AQ29" s="13">
        <f t="shared" si="15"/>
        <v>7742.9242209935237</v>
      </c>
      <c r="AR29" s="14">
        <f t="shared" si="15"/>
        <v>7137.9829997080069</v>
      </c>
    </row>
    <row r="30" spans="1:44" ht="15" customHeight="1" thickBot="1" x14ac:dyDescent="0.3">
      <c r="A30" s="3" t="s">
        <v>15</v>
      </c>
      <c r="B30" s="2">
        <v>11140415</v>
      </c>
      <c r="C30" s="2"/>
      <c r="D30" s="2">
        <v>2456160</v>
      </c>
      <c r="E30" s="2">
        <v>577920</v>
      </c>
      <c r="F30" s="2"/>
      <c r="G30" s="2">
        <v>2543233.0000000005</v>
      </c>
      <c r="H30" s="2">
        <v>8503403</v>
      </c>
      <c r="I30" s="2"/>
      <c r="J30" s="2"/>
      <c r="K30" s="2"/>
      <c r="L30" s="1">
        <f t="shared" si="16"/>
        <v>22099978</v>
      </c>
      <c r="M30" s="13">
        <f t="shared" si="16"/>
        <v>3121153.0000000005</v>
      </c>
      <c r="N30" s="14">
        <f t="shared" si="17"/>
        <v>25221131</v>
      </c>
      <c r="P30" s="3" t="s">
        <v>15</v>
      </c>
      <c r="Q30" s="2">
        <v>2655</v>
      </c>
      <c r="R30" s="2">
        <v>0</v>
      </c>
      <c r="S30" s="2">
        <v>672</v>
      </c>
      <c r="T30" s="2">
        <v>84</v>
      </c>
      <c r="U30" s="2">
        <v>0</v>
      </c>
      <c r="V30" s="2">
        <v>2026</v>
      </c>
      <c r="W30" s="2">
        <v>2642</v>
      </c>
      <c r="X30" s="2">
        <v>0</v>
      </c>
      <c r="Y30" s="2">
        <v>0</v>
      </c>
      <c r="Z30" s="2">
        <v>0</v>
      </c>
      <c r="AA30" s="1">
        <f t="shared" si="18"/>
        <v>5969</v>
      </c>
      <c r="AB30" s="13">
        <f t="shared" si="18"/>
        <v>2110</v>
      </c>
      <c r="AC30" s="21">
        <f t="shared" si="19"/>
        <v>8079</v>
      </c>
      <c r="AE30" s="3" t="s">
        <v>15</v>
      </c>
      <c r="AF30" s="2">
        <f t="shared" si="20"/>
        <v>4196.0131826741999</v>
      </c>
      <c r="AG30" s="2" t="str">
        <f t="shared" si="15"/>
        <v>N.A.</v>
      </c>
      <c r="AH30" s="2">
        <f t="shared" si="15"/>
        <v>3655</v>
      </c>
      <c r="AI30" s="2">
        <f t="shared" si="15"/>
        <v>6880</v>
      </c>
      <c r="AJ30" s="2" t="str">
        <f t="shared" si="15"/>
        <v>N.A.</v>
      </c>
      <c r="AK30" s="2">
        <f t="shared" si="15"/>
        <v>1255.2976307996053</v>
      </c>
      <c r="AL30" s="2">
        <f t="shared" si="15"/>
        <v>3218.5476911430733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3702.4590383648851</v>
      </c>
      <c r="AQ30" s="13">
        <f t="shared" si="15"/>
        <v>1479.2194312796212</v>
      </c>
      <c r="AR30" s="14">
        <f t="shared" si="15"/>
        <v>3121.813467013244</v>
      </c>
    </row>
    <row r="31" spans="1:44" ht="15" customHeight="1" thickBot="1" x14ac:dyDescent="0.3">
      <c r="A31" s="4" t="s">
        <v>16</v>
      </c>
      <c r="B31" s="2">
        <v>90828155.000000015</v>
      </c>
      <c r="C31" s="2">
        <v>305695684.99999982</v>
      </c>
      <c r="D31" s="2">
        <v>49561125.000000007</v>
      </c>
      <c r="E31" s="2">
        <v>10971919.999999998</v>
      </c>
      <c r="F31" s="2">
        <v>28650040.000000004</v>
      </c>
      <c r="G31" s="2">
        <v>35291643</v>
      </c>
      <c r="H31" s="2">
        <v>89380938.000000015</v>
      </c>
      <c r="I31" s="2">
        <v>15515235</v>
      </c>
      <c r="J31" s="2">
        <v>0</v>
      </c>
      <c r="K31" s="2"/>
      <c r="L31" s="1">
        <f t="shared" ref="L31" si="21">B31+D31+F31+H31+J31</f>
        <v>258420258.00000006</v>
      </c>
      <c r="M31" s="13">
        <f t="shared" ref="M31" si="22">C31+E31+G31+I31+K31</f>
        <v>367474482.99999982</v>
      </c>
      <c r="N31" s="21">
        <f t="shared" ref="N31" si="23">L31+M31</f>
        <v>625894740.99999988</v>
      </c>
      <c r="P31" s="4" t="s">
        <v>16</v>
      </c>
      <c r="Q31" s="2">
        <v>17671</v>
      </c>
      <c r="R31" s="2">
        <v>40170</v>
      </c>
      <c r="S31" s="2">
        <v>6934</v>
      </c>
      <c r="T31" s="2">
        <v>622</v>
      </c>
      <c r="U31" s="2">
        <v>2906</v>
      </c>
      <c r="V31" s="2">
        <v>6551</v>
      </c>
      <c r="W31" s="2">
        <v>16606</v>
      </c>
      <c r="X31" s="2">
        <v>1784</v>
      </c>
      <c r="Y31" s="2">
        <v>1324</v>
      </c>
      <c r="Z31" s="2">
        <v>0</v>
      </c>
      <c r="AA31" s="1">
        <f t="shared" ref="AA31" si="24">Q31+S31+U31+W31+Y31</f>
        <v>45441</v>
      </c>
      <c r="AB31" s="13">
        <f t="shared" ref="AB31" si="25">R31+T31+V31+X31+Z31</f>
        <v>49127</v>
      </c>
      <c r="AC31" s="14">
        <f t="shared" ref="AC31" si="26">AA31+AB31</f>
        <v>94568</v>
      </c>
      <c r="AE31" s="4" t="s">
        <v>16</v>
      </c>
      <c r="AF31" s="2">
        <f t="shared" si="20"/>
        <v>5139.9555769339604</v>
      </c>
      <c r="AG31" s="2">
        <f t="shared" si="15"/>
        <v>7610.0494149863034</v>
      </c>
      <c r="AH31" s="2">
        <f t="shared" si="15"/>
        <v>7147.5519180848005</v>
      </c>
      <c r="AI31" s="2">
        <f t="shared" si="15"/>
        <v>17639.742765273309</v>
      </c>
      <c r="AJ31" s="2">
        <f t="shared" si="15"/>
        <v>9858.9263592567113</v>
      </c>
      <c r="AK31" s="2">
        <f t="shared" si="15"/>
        <v>5387.2146237215693</v>
      </c>
      <c r="AL31" s="2">
        <f t="shared" si="15"/>
        <v>5382.4483921474175</v>
      </c>
      <c r="AM31" s="2">
        <f t="shared" si="15"/>
        <v>8696.8806053811659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5686.9403842345027</v>
      </c>
      <c r="AQ31" s="13">
        <f t="shared" ref="AQ31" si="28">IFERROR(M31/AB31, "N.A.")</f>
        <v>7480.0920674985209</v>
      </c>
      <c r="AR31" s="14">
        <f t="shared" ref="AR31" si="29">IFERROR(N31/AC31, "N.A.")</f>
        <v>6618.462281109888</v>
      </c>
    </row>
    <row r="32" spans="1:44" ht="15" customHeight="1" thickBot="1" x14ac:dyDescent="0.3">
      <c r="A32" s="5" t="s">
        <v>0</v>
      </c>
      <c r="B32" s="44">
        <f>B31+C31</f>
        <v>396523839.99999982</v>
      </c>
      <c r="C32" s="45"/>
      <c r="D32" s="44">
        <f>D31+E31</f>
        <v>60533045.000000007</v>
      </c>
      <c r="E32" s="45"/>
      <c r="F32" s="44">
        <f>F31+G31</f>
        <v>63941683</v>
      </c>
      <c r="G32" s="45"/>
      <c r="H32" s="44">
        <f>H31+I31</f>
        <v>104896173.00000001</v>
      </c>
      <c r="I32" s="45"/>
      <c r="J32" s="44">
        <f>J31+K31</f>
        <v>0</v>
      </c>
      <c r="K32" s="45"/>
      <c r="L32" s="44">
        <f>L31+M31</f>
        <v>625894740.99999988</v>
      </c>
      <c r="M32" s="46"/>
      <c r="N32" s="22">
        <f>B32+D32+F32+H32+J32</f>
        <v>625894740.99999988</v>
      </c>
      <c r="P32" s="5" t="s">
        <v>0</v>
      </c>
      <c r="Q32" s="44">
        <f>Q31+R31</f>
        <v>57841</v>
      </c>
      <c r="R32" s="45"/>
      <c r="S32" s="44">
        <f>S31+T31</f>
        <v>7556</v>
      </c>
      <c r="T32" s="45"/>
      <c r="U32" s="44">
        <f>U31+V31</f>
        <v>9457</v>
      </c>
      <c r="V32" s="45"/>
      <c r="W32" s="44">
        <f>W31+X31</f>
        <v>18390</v>
      </c>
      <c r="X32" s="45"/>
      <c r="Y32" s="44">
        <f>Y31+Z31</f>
        <v>1324</v>
      </c>
      <c r="Z32" s="45"/>
      <c r="AA32" s="44">
        <f>AA31+AB31</f>
        <v>94568</v>
      </c>
      <c r="AB32" s="45"/>
      <c r="AC32" s="23">
        <f>Q32+S32+U32+W32+Y32</f>
        <v>94568</v>
      </c>
      <c r="AE32" s="5" t="s">
        <v>0</v>
      </c>
      <c r="AF32" s="24">
        <f>IFERROR(B32/Q32,"N.A.")</f>
        <v>6855.4112134990719</v>
      </c>
      <c r="AG32" s="25"/>
      <c r="AH32" s="24">
        <f>IFERROR(D32/S32,"N.A.")</f>
        <v>8011.2552938062481</v>
      </c>
      <c r="AI32" s="25"/>
      <c r="AJ32" s="24">
        <f>IFERROR(F32/U32,"N.A.")</f>
        <v>6761.3072856085437</v>
      </c>
      <c r="AK32" s="25"/>
      <c r="AL32" s="24">
        <f>IFERROR(H32/W32,"N.A.")</f>
        <v>5703.9789559543242</v>
      </c>
      <c r="AM32" s="25"/>
      <c r="AN32" s="24">
        <f>IFERROR(J32/Y32,"N.A.")</f>
        <v>0</v>
      </c>
      <c r="AO32" s="25"/>
      <c r="AP32" s="24">
        <f>IFERROR(L32/AA32,"N.A.")</f>
        <v>6618.462281109888</v>
      </c>
      <c r="AQ32" s="25"/>
      <c r="AR32" s="16">
        <f>IFERROR(N32/AC32, "N.A.")</f>
        <v>6618.462281109888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6" t="s">
        <v>1</v>
      </c>
      <c r="B35" s="29" t="s">
        <v>2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26" t="s">
        <v>0</v>
      </c>
      <c r="P35" s="26" t="s">
        <v>1</v>
      </c>
      <c r="Q35" s="29" t="s">
        <v>2</v>
      </c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26" t="s">
        <v>0</v>
      </c>
      <c r="AE35" s="26" t="s">
        <v>1</v>
      </c>
      <c r="AF35" s="29" t="s">
        <v>2</v>
      </c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26" t="s">
        <v>0</v>
      </c>
    </row>
    <row r="36" spans="1:44" ht="15" customHeight="1" x14ac:dyDescent="0.25">
      <c r="A36" s="27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8"/>
      <c r="N36" s="27"/>
      <c r="P36" s="27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8"/>
      <c r="AC36" s="27"/>
      <c r="AE36" s="27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8"/>
      <c r="AR36" s="27"/>
    </row>
    <row r="37" spans="1:44" ht="15" customHeight="1" thickBot="1" x14ac:dyDescent="0.3">
      <c r="A37" s="27"/>
      <c r="B37" s="40" t="s">
        <v>8</v>
      </c>
      <c r="C37" s="41"/>
      <c r="D37" s="42" t="s">
        <v>9</v>
      </c>
      <c r="E37" s="43"/>
      <c r="F37" s="36"/>
      <c r="G37" s="37"/>
      <c r="H37" s="36"/>
      <c r="I37" s="37"/>
      <c r="J37" s="36"/>
      <c r="K37" s="37"/>
      <c r="L37" s="36"/>
      <c r="M37" s="39"/>
      <c r="N37" s="27"/>
      <c r="P37" s="27"/>
      <c r="Q37" s="40" t="s">
        <v>8</v>
      </c>
      <c r="R37" s="41"/>
      <c r="S37" s="42" t="s">
        <v>9</v>
      </c>
      <c r="T37" s="43"/>
      <c r="U37" s="36"/>
      <c r="V37" s="37"/>
      <c r="W37" s="36"/>
      <c r="X37" s="37"/>
      <c r="Y37" s="36"/>
      <c r="Z37" s="37"/>
      <c r="AA37" s="36"/>
      <c r="AB37" s="39"/>
      <c r="AC37" s="27"/>
      <c r="AE37" s="27"/>
      <c r="AF37" s="40" t="s">
        <v>8</v>
      </c>
      <c r="AG37" s="41"/>
      <c r="AH37" s="42" t="s">
        <v>9</v>
      </c>
      <c r="AI37" s="43"/>
      <c r="AJ37" s="36"/>
      <c r="AK37" s="37"/>
      <c r="AL37" s="36"/>
      <c r="AM37" s="37"/>
      <c r="AN37" s="36"/>
      <c r="AO37" s="37"/>
      <c r="AP37" s="36"/>
      <c r="AQ37" s="39"/>
      <c r="AR37" s="27"/>
    </row>
    <row r="38" spans="1:44" ht="15" customHeight="1" thickBot="1" x14ac:dyDescent="0.3">
      <c r="A38" s="28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8"/>
      <c r="P38" s="28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8"/>
      <c r="AE38" s="28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8"/>
    </row>
    <row r="39" spans="1:44" ht="15" customHeight="1" thickBot="1" x14ac:dyDescent="0.3">
      <c r="A39" s="3" t="s">
        <v>12</v>
      </c>
      <c r="B39" s="2">
        <v>3405385</v>
      </c>
      <c r="C39" s="2"/>
      <c r="D39" s="2"/>
      <c r="E39" s="2"/>
      <c r="F39" s="2">
        <v>3709610</v>
      </c>
      <c r="G39" s="2"/>
      <c r="H39" s="2">
        <v>49712409.999999993</v>
      </c>
      <c r="I39" s="2"/>
      <c r="J39" s="2">
        <v>0</v>
      </c>
      <c r="K39" s="2"/>
      <c r="L39" s="1">
        <f>B39+D39+F39+H39+J39</f>
        <v>56827404.999999993</v>
      </c>
      <c r="M39" s="13">
        <f>C39+E39+G39+I39+K39</f>
        <v>0</v>
      </c>
      <c r="N39" s="14">
        <f>L39+M39</f>
        <v>56827404.999999993</v>
      </c>
      <c r="P39" s="3" t="s">
        <v>12</v>
      </c>
      <c r="Q39" s="2">
        <v>764</v>
      </c>
      <c r="R39" s="2">
        <v>0</v>
      </c>
      <c r="S39" s="2">
        <v>0</v>
      </c>
      <c r="T39" s="2">
        <v>0</v>
      </c>
      <c r="U39" s="2">
        <v>795</v>
      </c>
      <c r="V39" s="2">
        <v>0</v>
      </c>
      <c r="W39" s="2">
        <v>12276</v>
      </c>
      <c r="X39" s="2">
        <v>0</v>
      </c>
      <c r="Y39" s="2">
        <v>590</v>
      </c>
      <c r="Z39" s="2">
        <v>0</v>
      </c>
      <c r="AA39" s="1">
        <f>Q39+S39+U39+W39+Y39</f>
        <v>14425</v>
      </c>
      <c r="AB39" s="13">
        <f>R39+T39+V39+X39+Z39</f>
        <v>0</v>
      </c>
      <c r="AC39" s="14">
        <f>AA39+AB39</f>
        <v>14425</v>
      </c>
      <c r="AE39" s="3" t="s">
        <v>12</v>
      </c>
      <c r="AF39" s="2">
        <f>IFERROR(B39/Q39, "N.A.")</f>
        <v>4457.310209424084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>
        <f t="shared" si="30"/>
        <v>4666.1761006289307</v>
      </c>
      <c r="AK39" s="2" t="str">
        <f t="shared" si="30"/>
        <v>N.A.</v>
      </c>
      <c r="AL39" s="2">
        <f t="shared" si="30"/>
        <v>4049.5609318996408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3939.5081455805889</v>
      </c>
      <c r="AQ39" s="13" t="str">
        <f t="shared" si="30"/>
        <v>N.A.</v>
      </c>
      <c r="AR39" s="14">
        <f t="shared" si="30"/>
        <v>3939.5081455805889</v>
      </c>
    </row>
    <row r="40" spans="1:44" ht="15" customHeight="1" thickBot="1" x14ac:dyDescent="0.3">
      <c r="A40" s="3" t="s">
        <v>13</v>
      </c>
      <c r="B40" s="2">
        <v>24544400.000000007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24544400.000000007</v>
      </c>
      <c r="M40" s="13">
        <f t="shared" si="31"/>
        <v>0</v>
      </c>
      <c r="N40" s="14">
        <f t="shared" ref="N40:N42" si="32">L40+M40</f>
        <v>24544400.000000007</v>
      </c>
      <c r="P40" s="3" t="s">
        <v>13</v>
      </c>
      <c r="Q40" s="2">
        <v>5542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5542</v>
      </c>
      <c r="AB40" s="13">
        <f t="shared" si="33"/>
        <v>0</v>
      </c>
      <c r="AC40" s="14">
        <f t="shared" ref="AC40:AC42" si="34">AA40+AB40</f>
        <v>5542</v>
      </c>
      <c r="AE40" s="3" t="s">
        <v>13</v>
      </c>
      <c r="AF40" s="2">
        <f t="shared" ref="AF40:AF43" si="35">IFERROR(B40/Q40, "N.A.")</f>
        <v>4428.798267773368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4428.798267773368</v>
      </c>
      <c r="AQ40" s="13" t="str">
        <f t="shared" si="30"/>
        <v>N.A.</v>
      </c>
      <c r="AR40" s="14">
        <f t="shared" si="30"/>
        <v>4428.798267773368</v>
      </c>
    </row>
    <row r="41" spans="1:44" ht="15" customHeight="1" thickBot="1" x14ac:dyDescent="0.3">
      <c r="A41" s="3" t="s">
        <v>14</v>
      </c>
      <c r="B41" s="2">
        <v>35315280</v>
      </c>
      <c r="C41" s="2">
        <v>156684854.00000006</v>
      </c>
      <c r="D41" s="2">
        <v>13940699.999999998</v>
      </c>
      <c r="E41" s="2">
        <v>3504000</v>
      </c>
      <c r="F41" s="2"/>
      <c r="G41" s="2">
        <v>31571599.999999996</v>
      </c>
      <c r="H41" s="2"/>
      <c r="I41" s="2">
        <v>32183899.999999996</v>
      </c>
      <c r="J41" s="2">
        <v>0</v>
      </c>
      <c r="K41" s="2"/>
      <c r="L41" s="1">
        <f t="shared" si="31"/>
        <v>49255980</v>
      </c>
      <c r="M41" s="13">
        <f t="shared" si="31"/>
        <v>223944354.00000006</v>
      </c>
      <c r="N41" s="14">
        <f t="shared" si="32"/>
        <v>273200334.00000006</v>
      </c>
      <c r="P41" s="3" t="s">
        <v>14</v>
      </c>
      <c r="Q41" s="2">
        <v>9999</v>
      </c>
      <c r="R41" s="2">
        <v>24340</v>
      </c>
      <c r="S41" s="2">
        <v>1658</v>
      </c>
      <c r="T41" s="2">
        <v>481</v>
      </c>
      <c r="U41" s="2">
        <v>0</v>
      </c>
      <c r="V41" s="2">
        <v>2351</v>
      </c>
      <c r="W41" s="2">
        <v>0</v>
      </c>
      <c r="X41" s="2">
        <v>3674</v>
      </c>
      <c r="Y41" s="2">
        <v>4065</v>
      </c>
      <c r="Z41" s="2">
        <v>0</v>
      </c>
      <c r="AA41" s="1">
        <f t="shared" si="33"/>
        <v>15722</v>
      </c>
      <c r="AB41" s="13">
        <f t="shared" si="33"/>
        <v>30846</v>
      </c>
      <c r="AC41" s="14">
        <f t="shared" si="34"/>
        <v>46568</v>
      </c>
      <c r="AE41" s="3" t="s">
        <v>14</v>
      </c>
      <c r="AF41" s="2">
        <f t="shared" si="35"/>
        <v>3531.8811881188117</v>
      </c>
      <c r="AG41" s="2">
        <f t="shared" si="30"/>
        <v>6437.3399342645871</v>
      </c>
      <c r="AH41" s="2">
        <f t="shared" si="30"/>
        <v>8408.1423401688771</v>
      </c>
      <c r="AI41" s="2">
        <f t="shared" si="30"/>
        <v>7284.8232848232847</v>
      </c>
      <c r="AJ41" s="2" t="str">
        <f t="shared" si="30"/>
        <v>N.A.</v>
      </c>
      <c r="AK41" s="2">
        <f t="shared" si="30"/>
        <v>13429.008932369203</v>
      </c>
      <c r="AL41" s="2" t="str">
        <f t="shared" si="30"/>
        <v>N.A.</v>
      </c>
      <c r="AM41" s="2">
        <f t="shared" si="30"/>
        <v>8759.9074578116488</v>
      </c>
      <c r="AN41" s="2">
        <f t="shared" si="30"/>
        <v>0</v>
      </c>
      <c r="AO41" s="2" t="str">
        <f t="shared" si="30"/>
        <v>N.A.</v>
      </c>
      <c r="AP41" s="15">
        <f t="shared" si="30"/>
        <v>3132.9334690242972</v>
      </c>
      <c r="AQ41" s="13">
        <f t="shared" si="30"/>
        <v>7260.0776113596594</v>
      </c>
      <c r="AR41" s="14">
        <f t="shared" si="30"/>
        <v>5866.6967445456121</v>
      </c>
    </row>
    <row r="42" spans="1:44" ht="15" customHeight="1" thickBot="1" x14ac:dyDescent="0.3">
      <c r="A42" s="3" t="s">
        <v>15</v>
      </c>
      <c r="B42" s="2">
        <v>0</v>
      </c>
      <c r="C42" s="2">
        <v>612750</v>
      </c>
      <c r="D42" s="2"/>
      <c r="E42" s="2"/>
      <c r="F42" s="2"/>
      <c r="G42" s="2">
        <v>309969</v>
      </c>
      <c r="H42" s="2">
        <v>41280</v>
      </c>
      <c r="I42" s="2"/>
      <c r="J42" s="2">
        <v>0</v>
      </c>
      <c r="K42" s="2"/>
      <c r="L42" s="1">
        <f t="shared" si="31"/>
        <v>41280</v>
      </c>
      <c r="M42" s="13">
        <f t="shared" si="31"/>
        <v>922719</v>
      </c>
      <c r="N42" s="14">
        <f t="shared" si="32"/>
        <v>963999</v>
      </c>
      <c r="P42" s="3" t="s">
        <v>15</v>
      </c>
      <c r="Q42" s="2">
        <v>371</v>
      </c>
      <c r="R42" s="2">
        <v>95</v>
      </c>
      <c r="S42" s="2">
        <v>0</v>
      </c>
      <c r="T42" s="2">
        <v>0</v>
      </c>
      <c r="U42" s="2">
        <v>0</v>
      </c>
      <c r="V42" s="2">
        <v>93</v>
      </c>
      <c r="W42" s="2">
        <v>32</v>
      </c>
      <c r="X42" s="2">
        <v>0</v>
      </c>
      <c r="Y42" s="2">
        <v>32</v>
      </c>
      <c r="Z42" s="2">
        <v>0</v>
      </c>
      <c r="AA42" s="1">
        <f t="shared" si="33"/>
        <v>435</v>
      </c>
      <c r="AB42" s="13">
        <f t="shared" si="33"/>
        <v>188</v>
      </c>
      <c r="AC42" s="14">
        <f t="shared" si="34"/>
        <v>623</v>
      </c>
      <c r="AE42" s="3" t="s">
        <v>15</v>
      </c>
      <c r="AF42" s="2">
        <f t="shared" si="35"/>
        <v>0</v>
      </c>
      <c r="AG42" s="2">
        <f t="shared" si="30"/>
        <v>6450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>
        <f t="shared" si="30"/>
        <v>3333</v>
      </c>
      <c r="AL42" s="2">
        <f t="shared" si="30"/>
        <v>1290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94.896551724137936</v>
      </c>
      <c r="AQ42" s="13">
        <f t="shared" si="30"/>
        <v>4908.0797872340427</v>
      </c>
      <c r="AR42" s="14">
        <f t="shared" si="30"/>
        <v>1547.3499197431781</v>
      </c>
    </row>
    <row r="43" spans="1:44" ht="15" customHeight="1" thickBot="1" x14ac:dyDescent="0.3">
      <c r="A43" s="4" t="s">
        <v>16</v>
      </c>
      <c r="B43" s="2">
        <v>63265065.000000015</v>
      </c>
      <c r="C43" s="2">
        <v>157297604.00000006</v>
      </c>
      <c r="D43" s="2">
        <v>13940699.999999998</v>
      </c>
      <c r="E43" s="2">
        <v>3504000</v>
      </c>
      <c r="F43" s="2">
        <v>3709610</v>
      </c>
      <c r="G43" s="2">
        <v>31881568.999999996</v>
      </c>
      <c r="H43" s="2">
        <v>49753690</v>
      </c>
      <c r="I43" s="2">
        <v>32183899.999999996</v>
      </c>
      <c r="J43" s="2">
        <v>0</v>
      </c>
      <c r="K43" s="2"/>
      <c r="L43" s="1">
        <f t="shared" ref="L43" si="36">B43+D43+F43+H43+J43</f>
        <v>130669065.00000001</v>
      </c>
      <c r="M43" s="13">
        <f t="shared" ref="M43" si="37">C43+E43+G43+I43+K43</f>
        <v>224867073.00000006</v>
      </c>
      <c r="N43" s="21">
        <f t="shared" ref="N43" si="38">L43+M43</f>
        <v>355536138.00000006</v>
      </c>
      <c r="P43" s="4" t="s">
        <v>16</v>
      </c>
      <c r="Q43" s="2">
        <v>16676</v>
      </c>
      <c r="R43" s="2">
        <v>24435</v>
      </c>
      <c r="S43" s="2">
        <v>1658</v>
      </c>
      <c r="T43" s="2">
        <v>481</v>
      </c>
      <c r="U43" s="2">
        <v>795</v>
      </c>
      <c r="V43" s="2">
        <v>2444</v>
      </c>
      <c r="W43" s="2">
        <v>12308</v>
      </c>
      <c r="X43" s="2">
        <v>3674</v>
      </c>
      <c r="Y43" s="2">
        <v>4687</v>
      </c>
      <c r="Z43" s="2">
        <v>0</v>
      </c>
      <c r="AA43" s="1">
        <f t="shared" ref="AA43" si="39">Q43+S43+U43+W43+Y43</f>
        <v>36124</v>
      </c>
      <c r="AB43" s="13">
        <f t="shared" ref="AB43" si="40">R43+T43+V43+X43+Z43</f>
        <v>31034</v>
      </c>
      <c r="AC43" s="21">
        <f t="shared" ref="AC43" si="41">AA43+AB43</f>
        <v>67158</v>
      </c>
      <c r="AE43" s="4" t="s">
        <v>16</v>
      </c>
      <c r="AF43" s="2">
        <f t="shared" si="35"/>
        <v>3793.7793835452158</v>
      </c>
      <c r="AG43" s="2">
        <f t="shared" si="30"/>
        <v>6437.3891549007594</v>
      </c>
      <c r="AH43" s="2">
        <f t="shared" si="30"/>
        <v>8408.1423401688771</v>
      </c>
      <c r="AI43" s="2">
        <f t="shared" si="30"/>
        <v>7284.8232848232847</v>
      </c>
      <c r="AJ43" s="2">
        <f t="shared" si="30"/>
        <v>4666.1761006289307</v>
      </c>
      <c r="AK43" s="2">
        <f t="shared" si="30"/>
        <v>13044.831833060554</v>
      </c>
      <c r="AL43" s="2">
        <f t="shared" si="30"/>
        <v>4042.3862528436789</v>
      </c>
      <c r="AM43" s="2">
        <f t="shared" si="30"/>
        <v>8759.9074578116488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3617.2368785295098</v>
      </c>
      <c r="AQ43" s="13">
        <f t="shared" ref="AQ43" si="43">IFERROR(M43/AB43, "N.A.")</f>
        <v>7245.8295095701505</v>
      </c>
      <c r="AR43" s="14">
        <f t="shared" ref="AR43" si="44">IFERROR(N43/AC43, "N.A.")</f>
        <v>5294.0251049763256</v>
      </c>
    </row>
    <row r="44" spans="1:44" ht="15" customHeight="1" thickBot="1" x14ac:dyDescent="0.3">
      <c r="A44" s="5" t="s">
        <v>0</v>
      </c>
      <c r="B44" s="44">
        <f>B43+C43</f>
        <v>220562669.00000006</v>
      </c>
      <c r="C44" s="45"/>
      <c r="D44" s="44">
        <f>D43+E43</f>
        <v>17444700</v>
      </c>
      <c r="E44" s="45"/>
      <c r="F44" s="44">
        <f>F43+G43</f>
        <v>35591179</v>
      </c>
      <c r="G44" s="45"/>
      <c r="H44" s="44">
        <f>H43+I43</f>
        <v>81937590</v>
      </c>
      <c r="I44" s="45"/>
      <c r="J44" s="44">
        <f>J43+K43</f>
        <v>0</v>
      </c>
      <c r="K44" s="45"/>
      <c r="L44" s="44">
        <f>L43+M43</f>
        <v>355536138.00000006</v>
      </c>
      <c r="M44" s="46"/>
      <c r="N44" s="22">
        <f>B44+D44+F44+H44+J44</f>
        <v>355536138.00000006</v>
      </c>
      <c r="P44" s="5" t="s">
        <v>0</v>
      </c>
      <c r="Q44" s="44">
        <f>Q43+R43</f>
        <v>41111</v>
      </c>
      <c r="R44" s="45"/>
      <c r="S44" s="44">
        <f>S43+T43</f>
        <v>2139</v>
      </c>
      <c r="T44" s="45"/>
      <c r="U44" s="44">
        <f>U43+V43</f>
        <v>3239</v>
      </c>
      <c r="V44" s="45"/>
      <c r="W44" s="44">
        <f>W43+X43</f>
        <v>15982</v>
      </c>
      <c r="X44" s="45"/>
      <c r="Y44" s="44">
        <f>Y43+Z43</f>
        <v>4687</v>
      </c>
      <c r="Z44" s="45"/>
      <c r="AA44" s="44">
        <f>AA43+AB43</f>
        <v>67158</v>
      </c>
      <c r="AB44" s="46"/>
      <c r="AC44" s="22">
        <f>Q44+S44+U44+W44+Y44</f>
        <v>67158</v>
      </c>
      <c r="AE44" s="5" t="s">
        <v>0</v>
      </c>
      <c r="AF44" s="24">
        <f>IFERROR(B44/Q44,"N.A.")</f>
        <v>5365.0523947362035</v>
      </c>
      <c r="AG44" s="25"/>
      <c r="AH44" s="24">
        <f>IFERROR(D44/S44,"N.A.")</f>
        <v>8155.539971949509</v>
      </c>
      <c r="AI44" s="25"/>
      <c r="AJ44" s="24">
        <f>IFERROR(F44/U44,"N.A.")</f>
        <v>10988.323247916023</v>
      </c>
      <c r="AK44" s="25"/>
      <c r="AL44" s="24">
        <f>IFERROR(H44/W44,"N.A.")</f>
        <v>5126.8671004880489</v>
      </c>
      <c r="AM44" s="25"/>
      <c r="AN44" s="24">
        <f>IFERROR(J44/Y44,"N.A.")</f>
        <v>0</v>
      </c>
      <c r="AO44" s="25"/>
      <c r="AP44" s="24">
        <f>IFERROR(L44/AA44,"N.A.")</f>
        <v>5294.0251049763256</v>
      </c>
      <c r="AQ44" s="25"/>
      <c r="AR44" s="16">
        <f>IFERROR(N44/AC44, "N.A.")</f>
        <v>5294.0251049763256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1" width="16.85546875" customWidth="1"/>
    <col min="24" max="24" width="16.85546875" customWidth="1"/>
    <col min="26" max="26" width="16.85546875" customWidth="1"/>
    <col min="30" max="30" width="16.85546875" customWidth="1"/>
    <col min="31" max="31" width="31.42578125" customWidth="1"/>
    <col min="32" max="36" width="16.85546875" customWidth="1"/>
    <col min="39" max="39" width="16.85546875" customWidth="1"/>
    <col min="41" max="41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2023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6" t="s">
        <v>1</v>
      </c>
      <c r="B11" s="29" t="s">
        <v>2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26" t="s">
        <v>0</v>
      </c>
      <c r="P11" s="26" t="s">
        <v>1</v>
      </c>
      <c r="Q11" s="29" t="s">
        <v>2</v>
      </c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26" t="s">
        <v>0</v>
      </c>
      <c r="AE11" s="26" t="s">
        <v>1</v>
      </c>
      <c r="AF11" s="29" t="s">
        <v>2</v>
      </c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26" t="s">
        <v>0</v>
      </c>
    </row>
    <row r="12" spans="1:44" ht="15" customHeight="1" x14ac:dyDescent="0.25">
      <c r="A12" s="27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8"/>
      <c r="N12" s="27"/>
      <c r="P12" s="27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8"/>
      <c r="AC12" s="27"/>
      <c r="AE12" s="27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8"/>
      <c r="AR12" s="27"/>
    </row>
    <row r="13" spans="1:44" ht="15" customHeight="1" thickBot="1" x14ac:dyDescent="0.3">
      <c r="A13" s="27"/>
      <c r="B13" s="40" t="s">
        <v>8</v>
      </c>
      <c r="C13" s="41"/>
      <c r="D13" s="42" t="s">
        <v>9</v>
      </c>
      <c r="E13" s="43"/>
      <c r="F13" s="36"/>
      <c r="G13" s="37"/>
      <c r="H13" s="36"/>
      <c r="I13" s="37"/>
      <c r="J13" s="36"/>
      <c r="K13" s="37"/>
      <c r="L13" s="36"/>
      <c r="M13" s="39"/>
      <c r="N13" s="27"/>
      <c r="P13" s="27"/>
      <c r="Q13" s="40" t="s">
        <v>8</v>
      </c>
      <c r="R13" s="41"/>
      <c r="S13" s="42" t="s">
        <v>9</v>
      </c>
      <c r="T13" s="43"/>
      <c r="U13" s="36"/>
      <c r="V13" s="37"/>
      <c r="W13" s="36"/>
      <c r="X13" s="37"/>
      <c r="Y13" s="36"/>
      <c r="Z13" s="37"/>
      <c r="AA13" s="36"/>
      <c r="AB13" s="39"/>
      <c r="AC13" s="27"/>
      <c r="AE13" s="27"/>
      <c r="AF13" s="40" t="s">
        <v>8</v>
      </c>
      <c r="AG13" s="41"/>
      <c r="AH13" s="42" t="s">
        <v>9</v>
      </c>
      <c r="AI13" s="43"/>
      <c r="AJ13" s="36"/>
      <c r="AK13" s="37"/>
      <c r="AL13" s="36"/>
      <c r="AM13" s="37"/>
      <c r="AN13" s="36"/>
      <c r="AO13" s="37"/>
      <c r="AP13" s="36"/>
      <c r="AQ13" s="39"/>
      <c r="AR13" s="27"/>
    </row>
    <row r="14" spans="1:44" ht="15" customHeight="1" thickBot="1" x14ac:dyDescent="0.3">
      <c r="A14" s="28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8"/>
      <c r="P14" s="28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8"/>
      <c r="AE14" s="28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8"/>
    </row>
    <row r="15" spans="1:44" ht="15" customHeight="1" thickBot="1" x14ac:dyDescent="0.3">
      <c r="A15" s="3" t="s">
        <v>12</v>
      </c>
      <c r="B15" s="2">
        <v>137032125.00000003</v>
      </c>
      <c r="C15" s="2"/>
      <c r="D15" s="2">
        <v>49334494.999999993</v>
      </c>
      <c r="E15" s="2"/>
      <c r="F15" s="2">
        <v>67872069.999999985</v>
      </c>
      <c r="G15" s="2"/>
      <c r="H15" s="2">
        <v>305259502.00000018</v>
      </c>
      <c r="I15" s="2"/>
      <c r="J15" s="2">
        <v>0</v>
      </c>
      <c r="K15" s="2"/>
      <c r="L15" s="1">
        <f>B15+D15+F15+H15+J15</f>
        <v>559498192.00000024</v>
      </c>
      <c r="M15" s="13">
        <f>C15+E15+G15+I15+K15</f>
        <v>0</v>
      </c>
      <c r="N15" s="14">
        <f>L15+M15</f>
        <v>559498192.00000024</v>
      </c>
      <c r="P15" s="3" t="s">
        <v>12</v>
      </c>
      <c r="Q15" s="2">
        <v>18497</v>
      </c>
      <c r="R15" s="2">
        <v>0</v>
      </c>
      <c r="S15" s="2">
        <v>7146</v>
      </c>
      <c r="T15" s="2">
        <v>0</v>
      </c>
      <c r="U15" s="2">
        <v>8087</v>
      </c>
      <c r="V15" s="2">
        <v>0</v>
      </c>
      <c r="W15" s="2">
        <v>57967</v>
      </c>
      <c r="X15" s="2">
        <v>0</v>
      </c>
      <c r="Y15" s="2">
        <v>6445</v>
      </c>
      <c r="Z15" s="2">
        <v>0</v>
      </c>
      <c r="AA15" s="1">
        <f>Q15+S15+U15+W15+Y15</f>
        <v>98142</v>
      </c>
      <c r="AB15" s="13">
        <f>R15+T15+V15+X15+Z15</f>
        <v>0</v>
      </c>
      <c r="AC15" s="14">
        <f>AA15+AB15</f>
        <v>98142</v>
      </c>
      <c r="AE15" s="3" t="s">
        <v>12</v>
      </c>
      <c r="AF15" s="2">
        <f>IFERROR(B15/Q15, "N.A.")</f>
        <v>7408.3432448505182</v>
      </c>
      <c r="AG15" s="2" t="str">
        <f t="shared" ref="AG15:AR19" si="0">IFERROR(C15/R15, "N.A.")</f>
        <v>N.A.</v>
      </c>
      <c r="AH15" s="2">
        <f t="shared" si="0"/>
        <v>6903.7916316820592</v>
      </c>
      <c r="AI15" s="2" t="str">
        <f t="shared" si="0"/>
        <v>N.A.</v>
      </c>
      <c r="AJ15" s="2">
        <f t="shared" si="0"/>
        <v>8392.7377272165177</v>
      </c>
      <c r="AK15" s="2" t="str">
        <f t="shared" si="0"/>
        <v>N.A.</v>
      </c>
      <c r="AL15" s="2">
        <f t="shared" si="0"/>
        <v>5266.0910863077297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5700.9047298811947</v>
      </c>
      <c r="AQ15" s="13" t="str">
        <f t="shared" si="0"/>
        <v>N.A.</v>
      </c>
      <c r="AR15" s="14">
        <f t="shared" si="0"/>
        <v>5700.9047298811947</v>
      </c>
    </row>
    <row r="16" spans="1:44" ht="15" customHeight="1" thickBot="1" x14ac:dyDescent="0.3">
      <c r="A16" s="3" t="s">
        <v>13</v>
      </c>
      <c r="B16" s="2">
        <v>82149728</v>
      </c>
      <c r="C16" s="2">
        <v>3893500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82149728</v>
      </c>
      <c r="M16" s="13">
        <f t="shared" si="1"/>
        <v>3893500</v>
      </c>
      <c r="N16" s="14">
        <f t="shared" ref="N16:N18" si="2">L16+M16</f>
        <v>86043228</v>
      </c>
      <c r="P16" s="3" t="s">
        <v>13</v>
      </c>
      <c r="Q16" s="2">
        <v>16178</v>
      </c>
      <c r="R16" s="2">
        <v>356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16178</v>
      </c>
      <c r="AB16" s="13">
        <f t="shared" si="3"/>
        <v>356</v>
      </c>
      <c r="AC16" s="14">
        <f t="shared" ref="AC16:AC18" si="4">AA16+AB16</f>
        <v>16534</v>
      </c>
      <c r="AE16" s="3" t="s">
        <v>13</v>
      </c>
      <c r="AF16" s="2">
        <f t="shared" ref="AF16:AF19" si="5">IFERROR(B16/Q16, "N.A.")</f>
        <v>5077.8667325998267</v>
      </c>
      <c r="AG16" s="2">
        <f t="shared" si="0"/>
        <v>10936.797752808989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5077.8667325998267</v>
      </c>
      <c r="AQ16" s="13">
        <f t="shared" si="0"/>
        <v>10936.797752808989</v>
      </c>
      <c r="AR16" s="14">
        <f t="shared" si="0"/>
        <v>5204.0176605782026</v>
      </c>
    </row>
    <row r="17" spans="1:44" ht="15" customHeight="1" thickBot="1" x14ac:dyDescent="0.3">
      <c r="A17" s="3" t="s">
        <v>14</v>
      </c>
      <c r="B17" s="2">
        <v>303511821</v>
      </c>
      <c r="C17" s="2">
        <v>1931508360.0000021</v>
      </c>
      <c r="D17" s="2">
        <v>97852160.000000015</v>
      </c>
      <c r="E17" s="2">
        <v>45728440.000000015</v>
      </c>
      <c r="F17" s="2"/>
      <c r="G17" s="2">
        <v>120550129.99999999</v>
      </c>
      <c r="H17" s="2"/>
      <c r="I17" s="2">
        <v>108085580.00000001</v>
      </c>
      <c r="J17" s="2">
        <v>0</v>
      </c>
      <c r="K17" s="2"/>
      <c r="L17" s="1">
        <f t="shared" si="1"/>
        <v>401363981</v>
      </c>
      <c r="M17" s="13">
        <f t="shared" si="1"/>
        <v>2205872510.0000024</v>
      </c>
      <c r="N17" s="14">
        <f t="shared" si="2"/>
        <v>2607236491.0000024</v>
      </c>
      <c r="P17" s="3" t="s">
        <v>14</v>
      </c>
      <c r="Q17" s="2">
        <v>50473</v>
      </c>
      <c r="R17" s="2">
        <v>247129</v>
      </c>
      <c r="S17" s="2">
        <v>11219</v>
      </c>
      <c r="T17" s="2">
        <v>5402</v>
      </c>
      <c r="U17" s="2">
        <v>0</v>
      </c>
      <c r="V17" s="2">
        <v>11246</v>
      </c>
      <c r="W17" s="2">
        <v>0</v>
      </c>
      <c r="X17" s="2">
        <v>19454</v>
      </c>
      <c r="Y17" s="2">
        <v>2442</v>
      </c>
      <c r="Z17" s="2">
        <v>0</v>
      </c>
      <c r="AA17" s="1">
        <f t="shared" si="3"/>
        <v>64134</v>
      </c>
      <c r="AB17" s="13">
        <f t="shared" si="3"/>
        <v>283231</v>
      </c>
      <c r="AC17" s="14">
        <f t="shared" si="4"/>
        <v>347365</v>
      </c>
      <c r="AE17" s="3" t="s">
        <v>14</v>
      </c>
      <c r="AF17" s="2">
        <f t="shared" si="5"/>
        <v>6013.3501277910964</v>
      </c>
      <c r="AG17" s="2">
        <f t="shared" si="0"/>
        <v>7815.7899720389032</v>
      </c>
      <c r="AH17" s="2">
        <f t="shared" si="0"/>
        <v>8722.0037436491675</v>
      </c>
      <c r="AI17" s="2">
        <f t="shared" si="0"/>
        <v>8465.0944094779734</v>
      </c>
      <c r="AJ17" s="2" t="str">
        <f t="shared" si="0"/>
        <v>N.A.</v>
      </c>
      <c r="AK17" s="2">
        <f t="shared" si="0"/>
        <v>10719.37844566957</v>
      </c>
      <c r="AL17" s="2" t="str">
        <f t="shared" si="0"/>
        <v>N.A.</v>
      </c>
      <c r="AM17" s="2">
        <f t="shared" si="0"/>
        <v>5555.9566156060455</v>
      </c>
      <c r="AN17" s="2">
        <f t="shared" si="0"/>
        <v>0</v>
      </c>
      <c r="AO17" s="2" t="str">
        <f t="shared" si="0"/>
        <v>N.A.</v>
      </c>
      <c r="AP17" s="15">
        <f t="shared" si="0"/>
        <v>6258.2090778682132</v>
      </c>
      <c r="AQ17" s="13">
        <f t="shared" si="0"/>
        <v>7788.2453191917639</v>
      </c>
      <c r="AR17" s="14">
        <f t="shared" si="0"/>
        <v>7505.7547277359618</v>
      </c>
    </row>
    <row r="18" spans="1:44" ht="15" customHeight="1" thickBot="1" x14ac:dyDescent="0.3">
      <c r="A18" s="3" t="s">
        <v>15</v>
      </c>
      <c r="B18" s="2">
        <v>634680</v>
      </c>
      <c r="C18" s="2"/>
      <c r="D18" s="2"/>
      <c r="E18" s="2"/>
      <c r="F18" s="2"/>
      <c r="G18" s="2">
        <v>2115600</v>
      </c>
      <c r="H18" s="2">
        <v>1747425</v>
      </c>
      <c r="I18" s="2"/>
      <c r="J18" s="2"/>
      <c r="K18" s="2"/>
      <c r="L18" s="1">
        <f t="shared" si="1"/>
        <v>2382105</v>
      </c>
      <c r="M18" s="13">
        <f t="shared" si="1"/>
        <v>2115600</v>
      </c>
      <c r="N18" s="14">
        <f t="shared" si="2"/>
        <v>4497705</v>
      </c>
      <c r="P18" s="3" t="s">
        <v>15</v>
      </c>
      <c r="Q18" s="2">
        <v>82</v>
      </c>
      <c r="R18" s="2">
        <v>0</v>
      </c>
      <c r="S18" s="2">
        <v>0</v>
      </c>
      <c r="T18" s="2">
        <v>0</v>
      </c>
      <c r="U18" s="2">
        <v>0</v>
      </c>
      <c r="V18" s="2">
        <v>215</v>
      </c>
      <c r="W18" s="2">
        <v>1008</v>
      </c>
      <c r="X18" s="2">
        <v>0</v>
      </c>
      <c r="Y18" s="2">
        <v>0</v>
      </c>
      <c r="Z18" s="2">
        <v>0</v>
      </c>
      <c r="AA18" s="1">
        <f t="shared" si="3"/>
        <v>1090</v>
      </c>
      <c r="AB18" s="13">
        <f t="shared" si="3"/>
        <v>215</v>
      </c>
      <c r="AC18" s="21">
        <f t="shared" si="4"/>
        <v>1305</v>
      </c>
      <c r="AE18" s="3" t="s">
        <v>15</v>
      </c>
      <c r="AF18" s="2">
        <f t="shared" si="5"/>
        <v>7740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9840</v>
      </c>
      <c r="AL18" s="2">
        <f t="shared" si="0"/>
        <v>1733.5565476190477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2185.4174311926604</v>
      </c>
      <c r="AQ18" s="13">
        <f t="shared" si="0"/>
        <v>9840</v>
      </c>
      <c r="AR18" s="14">
        <f t="shared" si="0"/>
        <v>3446.5172413793102</v>
      </c>
    </row>
    <row r="19" spans="1:44" ht="15" customHeight="1" thickBot="1" x14ac:dyDescent="0.3">
      <c r="A19" s="4" t="s">
        <v>16</v>
      </c>
      <c r="B19" s="2">
        <v>523328354.00000006</v>
      </c>
      <c r="C19" s="2">
        <v>1935401859.9999998</v>
      </c>
      <c r="D19" s="2">
        <v>147186655.00000003</v>
      </c>
      <c r="E19" s="2">
        <v>45728440.000000015</v>
      </c>
      <c r="F19" s="2">
        <v>67872069.999999985</v>
      </c>
      <c r="G19" s="2">
        <v>122665730.00000004</v>
      </c>
      <c r="H19" s="2">
        <v>307006926.99999994</v>
      </c>
      <c r="I19" s="2">
        <v>108085580.00000001</v>
      </c>
      <c r="J19" s="2">
        <v>0</v>
      </c>
      <c r="K19" s="2"/>
      <c r="L19" s="1">
        <f t="shared" ref="L19" si="6">B19+D19+F19+H19+J19</f>
        <v>1045394006</v>
      </c>
      <c r="M19" s="13">
        <f t="shared" ref="M19" si="7">C19+E19+G19+I19+K19</f>
        <v>2211881610</v>
      </c>
      <c r="N19" s="21">
        <f t="shared" ref="N19" si="8">L19+M19</f>
        <v>3257275616</v>
      </c>
      <c r="P19" s="4" t="s">
        <v>16</v>
      </c>
      <c r="Q19" s="2">
        <v>85230</v>
      </c>
      <c r="R19" s="2">
        <v>247485</v>
      </c>
      <c r="S19" s="2">
        <v>18365</v>
      </c>
      <c r="T19" s="2">
        <v>5402</v>
      </c>
      <c r="U19" s="2">
        <v>8087</v>
      </c>
      <c r="V19" s="2">
        <v>11461</v>
      </c>
      <c r="W19" s="2">
        <v>58975</v>
      </c>
      <c r="X19" s="2">
        <v>19454</v>
      </c>
      <c r="Y19" s="2">
        <v>8887</v>
      </c>
      <c r="Z19" s="2">
        <v>0</v>
      </c>
      <c r="AA19" s="1">
        <f t="shared" ref="AA19" si="9">Q19+S19+U19+W19+Y19</f>
        <v>179544</v>
      </c>
      <c r="AB19" s="13">
        <f t="shared" ref="AB19" si="10">R19+T19+V19+X19+Z19</f>
        <v>283802</v>
      </c>
      <c r="AC19" s="14">
        <f t="shared" ref="AC19" si="11">AA19+AB19</f>
        <v>463346</v>
      </c>
      <c r="AE19" s="4" t="s">
        <v>16</v>
      </c>
      <c r="AF19" s="2">
        <f t="shared" si="5"/>
        <v>6140.1895342015732</v>
      </c>
      <c r="AG19" s="2">
        <f t="shared" si="0"/>
        <v>7820.2794512798746</v>
      </c>
      <c r="AH19" s="2">
        <f t="shared" si="0"/>
        <v>8014.5197386332711</v>
      </c>
      <c r="AI19" s="2">
        <f t="shared" si="0"/>
        <v>8465.0944094779734</v>
      </c>
      <c r="AJ19" s="2">
        <f t="shared" si="0"/>
        <v>8392.7377272165177</v>
      </c>
      <c r="AK19" s="2">
        <f t="shared" si="0"/>
        <v>10702.881947474047</v>
      </c>
      <c r="AL19" s="2">
        <f t="shared" si="0"/>
        <v>5205.7130479016523</v>
      </c>
      <c r="AM19" s="2">
        <f t="shared" si="0"/>
        <v>5555.9566156060455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5822.4947979325398</v>
      </c>
      <c r="AQ19" s="13">
        <f t="shared" ref="AQ19" si="13">IFERROR(M19/AB19, "N.A.")</f>
        <v>7793.7491983847895</v>
      </c>
      <c r="AR19" s="14">
        <f t="shared" ref="AR19" si="14">IFERROR(N19/AC19, "N.A.")</f>
        <v>7029.8990732627453</v>
      </c>
    </row>
    <row r="20" spans="1:44" ht="15" customHeight="1" thickBot="1" x14ac:dyDescent="0.3">
      <c r="A20" s="5" t="s">
        <v>0</v>
      </c>
      <c r="B20" s="44">
        <f>B19+C19</f>
        <v>2458730214</v>
      </c>
      <c r="C20" s="45"/>
      <c r="D20" s="44">
        <f>D19+E19</f>
        <v>192915095.00000006</v>
      </c>
      <c r="E20" s="45"/>
      <c r="F20" s="44">
        <f>F19+G19</f>
        <v>190537800.00000003</v>
      </c>
      <c r="G20" s="45"/>
      <c r="H20" s="44">
        <f>H19+I19</f>
        <v>415092506.99999994</v>
      </c>
      <c r="I20" s="45"/>
      <c r="J20" s="44">
        <f>J19+K19</f>
        <v>0</v>
      </c>
      <c r="K20" s="45"/>
      <c r="L20" s="44">
        <f>L19+M19</f>
        <v>3257275616</v>
      </c>
      <c r="M20" s="46"/>
      <c r="N20" s="22">
        <f>B20+D20+F20+H20+J20</f>
        <v>3257275616</v>
      </c>
      <c r="P20" s="5" t="s">
        <v>0</v>
      </c>
      <c r="Q20" s="44">
        <f>Q19+R19</f>
        <v>332715</v>
      </c>
      <c r="R20" s="45"/>
      <c r="S20" s="44">
        <f>S19+T19</f>
        <v>23767</v>
      </c>
      <c r="T20" s="45"/>
      <c r="U20" s="44">
        <f>U19+V19</f>
        <v>19548</v>
      </c>
      <c r="V20" s="45"/>
      <c r="W20" s="44">
        <f>W19+X19</f>
        <v>78429</v>
      </c>
      <c r="X20" s="45"/>
      <c r="Y20" s="44">
        <f>Y19+Z19</f>
        <v>8887</v>
      </c>
      <c r="Z20" s="45"/>
      <c r="AA20" s="44">
        <f>AA19+AB19</f>
        <v>463346</v>
      </c>
      <c r="AB20" s="45"/>
      <c r="AC20" s="23">
        <f>Q20+S20+U20+W20+Y20</f>
        <v>463346</v>
      </c>
      <c r="AE20" s="5" t="s">
        <v>0</v>
      </c>
      <c r="AF20" s="24">
        <f>IFERROR(B20/Q20,"N.A.")</f>
        <v>7389.8989044677874</v>
      </c>
      <c r="AG20" s="25"/>
      <c r="AH20" s="24">
        <f>IFERROR(D20/S20,"N.A.")</f>
        <v>8116.9308284596318</v>
      </c>
      <c r="AI20" s="25"/>
      <c r="AJ20" s="24">
        <f>IFERROR(F20/U20,"N.A.")</f>
        <v>9747.1761817065708</v>
      </c>
      <c r="AK20" s="25"/>
      <c r="AL20" s="24">
        <f>IFERROR(H20/W20,"N.A.")</f>
        <v>5292.5895650843431</v>
      </c>
      <c r="AM20" s="25"/>
      <c r="AN20" s="24">
        <f>IFERROR(J20/Y20,"N.A.")</f>
        <v>0</v>
      </c>
      <c r="AO20" s="25"/>
      <c r="AP20" s="24">
        <f>IFERROR(L20/AA20,"N.A.")</f>
        <v>7029.8990732627453</v>
      </c>
      <c r="AQ20" s="25"/>
      <c r="AR20" s="16">
        <f>IFERROR(N20/AC20, "N.A.")</f>
        <v>7029.8990732627453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6" t="s">
        <v>1</v>
      </c>
      <c r="B23" s="29" t="s">
        <v>2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26" t="s">
        <v>0</v>
      </c>
      <c r="P23" s="26" t="s">
        <v>1</v>
      </c>
      <c r="Q23" s="29" t="s">
        <v>2</v>
      </c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26" t="s">
        <v>0</v>
      </c>
      <c r="AE23" s="26" t="s">
        <v>1</v>
      </c>
      <c r="AF23" s="29" t="s">
        <v>2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26" t="s">
        <v>0</v>
      </c>
    </row>
    <row r="24" spans="1:44" ht="15" customHeight="1" x14ac:dyDescent="0.25">
      <c r="A24" s="27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8"/>
      <c r="N24" s="27"/>
      <c r="P24" s="27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8"/>
      <c r="AC24" s="27"/>
      <c r="AE24" s="27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8"/>
      <c r="AR24" s="27"/>
    </row>
    <row r="25" spans="1:44" ht="15" customHeight="1" thickBot="1" x14ac:dyDescent="0.3">
      <c r="A25" s="27"/>
      <c r="B25" s="40" t="s">
        <v>8</v>
      </c>
      <c r="C25" s="41"/>
      <c r="D25" s="42" t="s">
        <v>9</v>
      </c>
      <c r="E25" s="43"/>
      <c r="F25" s="36"/>
      <c r="G25" s="37"/>
      <c r="H25" s="36"/>
      <c r="I25" s="37"/>
      <c r="J25" s="36"/>
      <c r="K25" s="37"/>
      <c r="L25" s="36"/>
      <c r="M25" s="39"/>
      <c r="N25" s="27"/>
      <c r="P25" s="27"/>
      <c r="Q25" s="40" t="s">
        <v>8</v>
      </c>
      <c r="R25" s="41"/>
      <c r="S25" s="42" t="s">
        <v>9</v>
      </c>
      <c r="T25" s="43"/>
      <c r="U25" s="36"/>
      <c r="V25" s="37"/>
      <c r="W25" s="36"/>
      <c r="X25" s="37"/>
      <c r="Y25" s="36"/>
      <c r="Z25" s="37"/>
      <c r="AA25" s="36"/>
      <c r="AB25" s="39"/>
      <c r="AC25" s="27"/>
      <c r="AE25" s="27"/>
      <c r="AF25" s="40" t="s">
        <v>8</v>
      </c>
      <c r="AG25" s="41"/>
      <c r="AH25" s="42" t="s">
        <v>9</v>
      </c>
      <c r="AI25" s="43"/>
      <c r="AJ25" s="36"/>
      <c r="AK25" s="37"/>
      <c r="AL25" s="36"/>
      <c r="AM25" s="37"/>
      <c r="AN25" s="36"/>
      <c r="AO25" s="37"/>
      <c r="AP25" s="36"/>
      <c r="AQ25" s="39"/>
      <c r="AR25" s="27"/>
    </row>
    <row r="26" spans="1:44" ht="15" customHeight="1" thickBot="1" x14ac:dyDescent="0.3">
      <c r="A26" s="28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8"/>
      <c r="P26" s="28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8"/>
      <c r="AE26" s="28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8"/>
    </row>
    <row r="27" spans="1:44" ht="15" customHeight="1" thickBot="1" x14ac:dyDescent="0.3">
      <c r="A27" s="3" t="s">
        <v>12</v>
      </c>
      <c r="B27" s="2">
        <v>113356889.99999999</v>
      </c>
      <c r="C27" s="2"/>
      <c r="D27" s="2">
        <v>48444395</v>
      </c>
      <c r="E27" s="2"/>
      <c r="F27" s="2">
        <v>62778169.999999993</v>
      </c>
      <c r="G27" s="2"/>
      <c r="H27" s="2">
        <v>203226626</v>
      </c>
      <c r="I27" s="2"/>
      <c r="J27" s="2">
        <v>0</v>
      </c>
      <c r="K27" s="2"/>
      <c r="L27" s="1">
        <f>B27+D27+F27+H27+J27</f>
        <v>427806081</v>
      </c>
      <c r="M27" s="13">
        <f>C27+E27+G27+I27+K27</f>
        <v>0</v>
      </c>
      <c r="N27" s="14">
        <f>L27+M27</f>
        <v>427806081</v>
      </c>
      <c r="P27" s="3" t="s">
        <v>12</v>
      </c>
      <c r="Q27" s="2">
        <v>13495</v>
      </c>
      <c r="R27" s="2">
        <v>0</v>
      </c>
      <c r="S27" s="2">
        <v>7008</v>
      </c>
      <c r="T27" s="2">
        <v>0</v>
      </c>
      <c r="U27" s="2">
        <v>6291</v>
      </c>
      <c r="V27" s="2">
        <v>0</v>
      </c>
      <c r="W27" s="2">
        <v>30461</v>
      </c>
      <c r="X27" s="2">
        <v>0</v>
      </c>
      <c r="Y27" s="2">
        <v>2717</v>
      </c>
      <c r="Z27" s="2">
        <v>0</v>
      </c>
      <c r="AA27" s="1">
        <f>Q27+S27+U27+W27+Y27</f>
        <v>59972</v>
      </c>
      <c r="AB27" s="13">
        <f>R27+T27+V27+X27+Z27</f>
        <v>0</v>
      </c>
      <c r="AC27" s="14">
        <f>AA27+AB27</f>
        <v>59972</v>
      </c>
      <c r="AE27" s="3" t="s">
        <v>12</v>
      </c>
      <c r="AF27" s="2">
        <f>IFERROR(B27/Q27, "N.A.")</f>
        <v>8399.9177473138188</v>
      </c>
      <c r="AG27" s="2" t="str">
        <f t="shared" ref="AG27:AR31" si="15">IFERROR(C27/R27, "N.A.")</f>
        <v>N.A.</v>
      </c>
      <c r="AH27" s="2">
        <f t="shared" si="15"/>
        <v>6912.7275970319633</v>
      </c>
      <c r="AI27" s="2" t="str">
        <f t="shared" si="15"/>
        <v>N.A.</v>
      </c>
      <c r="AJ27" s="2">
        <f t="shared" si="15"/>
        <v>9979.0446669845805</v>
      </c>
      <c r="AK27" s="2" t="str">
        <f t="shared" si="15"/>
        <v>N.A.</v>
      </c>
      <c r="AL27" s="2">
        <f t="shared" si="15"/>
        <v>6671.6990906404908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7133.4302841325953</v>
      </c>
      <c r="AQ27" s="13" t="str">
        <f t="shared" si="15"/>
        <v>N.A.</v>
      </c>
      <c r="AR27" s="14">
        <f t="shared" si="15"/>
        <v>7133.4302841325953</v>
      </c>
    </row>
    <row r="28" spans="1:44" ht="15" customHeight="1" thickBot="1" x14ac:dyDescent="0.3">
      <c r="A28" s="3" t="s">
        <v>13</v>
      </c>
      <c r="B28" s="2">
        <v>6906340.0000000009</v>
      </c>
      <c r="C28" s="2">
        <v>1498000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6906340.0000000009</v>
      </c>
      <c r="M28" s="13">
        <f t="shared" si="16"/>
        <v>1498000</v>
      </c>
      <c r="N28" s="14">
        <f t="shared" ref="N28:N30" si="17">L28+M28</f>
        <v>8404340</v>
      </c>
      <c r="P28" s="3" t="s">
        <v>13</v>
      </c>
      <c r="Q28" s="2">
        <v>672</v>
      </c>
      <c r="R28" s="2">
        <v>107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672</v>
      </c>
      <c r="AB28" s="13">
        <f t="shared" si="18"/>
        <v>107</v>
      </c>
      <c r="AC28" s="14">
        <f t="shared" ref="AC28:AC30" si="19">AA28+AB28</f>
        <v>779</v>
      </c>
      <c r="AE28" s="3" t="s">
        <v>13</v>
      </c>
      <c r="AF28" s="2">
        <f t="shared" ref="AF28:AF31" si="20">IFERROR(B28/Q28, "N.A.")</f>
        <v>10277.291666666668</v>
      </c>
      <c r="AG28" s="2">
        <f t="shared" si="15"/>
        <v>14000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10277.291666666668</v>
      </c>
      <c r="AQ28" s="13">
        <f t="shared" si="15"/>
        <v>14000</v>
      </c>
      <c r="AR28" s="14">
        <f t="shared" si="15"/>
        <v>10788.626444159179</v>
      </c>
    </row>
    <row r="29" spans="1:44" ht="15" customHeight="1" thickBot="1" x14ac:dyDescent="0.3">
      <c r="A29" s="3" t="s">
        <v>14</v>
      </c>
      <c r="B29" s="2">
        <v>191219335.00000006</v>
      </c>
      <c r="C29" s="2">
        <v>1235853863.0000005</v>
      </c>
      <c r="D29" s="2">
        <v>81284149.99999997</v>
      </c>
      <c r="E29" s="2">
        <v>32092840.000000004</v>
      </c>
      <c r="F29" s="2"/>
      <c r="G29" s="2">
        <v>83086930</v>
      </c>
      <c r="H29" s="2"/>
      <c r="I29" s="2">
        <v>70470180</v>
      </c>
      <c r="J29" s="2">
        <v>0</v>
      </c>
      <c r="K29" s="2"/>
      <c r="L29" s="1">
        <f t="shared" si="16"/>
        <v>272503485</v>
      </c>
      <c r="M29" s="13">
        <f t="shared" si="16"/>
        <v>1421503813.0000005</v>
      </c>
      <c r="N29" s="14">
        <f t="shared" si="17"/>
        <v>1694007298.0000005</v>
      </c>
      <c r="P29" s="3" t="s">
        <v>14</v>
      </c>
      <c r="Q29" s="2">
        <v>30518</v>
      </c>
      <c r="R29" s="2">
        <v>152291</v>
      </c>
      <c r="S29" s="2">
        <v>8880</v>
      </c>
      <c r="T29" s="2">
        <v>3845</v>
      </c>
      <c r="U29" s="2">
        <v>0</v>
      </c>
      <c r="V29" s="2">
        <v>8007</v>
      </c>
      <c r="W29" s="2">
        <v>0</v>
      </c>
      <c r="X29" s="2">
        <v>13145</v>
      </c>
      <c r="Y29" s="2">
        <v>409</v>
      </c>
      <c r="Z29" s="2">
        <v>0</v>
      </c>
      <c r="AA29" s="1">
        <f t="shared" si="18"/>
        <v>39807</v>
      </c>
      <c r="AB29" s="13">
        <f t="shared" si="18"/>
        <v>177288</v>
      </c>
      <c r="AC29" s="14">
        <f t="shared" si="19"/>
        <v>217095</v>
      </c>
      <c r="AE29" s="3" t="s">
        <v>14</v>
      </c>
      <c r="AF29" s="2">
        <f t="shared" si="20"/>
        <v>6265.7885510190727</v>
      </c>
      <c r="AG29" s="2">
        <f t="shared" si="15"/>
        <v>8115.0814099323034</v>
      </c>
      <c r="AH29" s="2">
        <f t="shared" si="15"/>
        <v>9153.6204954954919</v>
      </c>
      <c r="AI29" s="2">
        <f t="shared" si="15"/>
        <v>8346.6423927178166</v>
      </c>
      <c r="AJ29" s="2" t="str">
        <f t="shared" si="15"/>
        <v>N.A.</v>
      </c>
      <c r="AK29" s="2">
        <f t="shared" si="15"/>
        <v>10376.786561758461</v>
      </c>
      <c r="AL29" s="2" t="str">
        <f t="shared" si="15"/>
        <v>N.A.</v>
      </c>
      <c r="AM29" s="2">
        <f t="shared" si="15"/>
        <v>5360.9874476987452</v>
      </c>
      <c r="AN29" s="2">
        <f t="shared" si="15"/>
        <v>0</v>
      </c>
      <c r="AO29" s="2" t="str">
        <f t="shared" si="15"/>
        <v>N.A.</v>
      </c>
      <c r="AP29" s="15">
        <f t="shared" si="15"/>
        <v>6845.6172281257068</v>
      </c>
      <c r="AQ29" s="13">
        <f t="shared" si="15"/>
        <v>8018.0486722169608</v>
      </c>
      <c r="AR29" s="14">
        <f t="shared" si="15"/>
        <v>7803.0691540569815</v>
      </c>
    </row>
    <row r="30" spans="1:44" ht="15" customHeight="1" thickBot="1" x14ac:dyDescent="0.3">
      <c r="A30" s="3" t="s">
        <v>15</v>
      </c>
      <c r="B30" s="2">
        <v>634680</v>
      </c>
      <c r="C30" s="2"/>
      <c r="D30" s="2"/>
      <c r="E30" s="2"/>
      <c r="F30" s="2"/>
      <c r="G30" s="2">
        <v>2115600</v>
      </c>
      <c r="H30" s="2">
        <v>0</v>
      </c>
      <c r="I30" s="2"/>
      <c r="J30" s="2"/>
      <c r="K30" s="2"/>
      <c r="L30" s="1">
        <f t="shared" si="16"/>
        <v>634680</v>
      </c>
      <c r="M30" s="13">
        <f t="shared" si="16"/>
        <v>2115600</v>
      </c>
      <c r="N30" s="14">
        <f t="shared" si="17"/>
        <v>2750280</v>
      </c>
      <c r="P30" s="3" t="s">
        <v>15</v>
      </c>
      <c r="Q30" s="2">
        <v>82</v>
      </c>
      <c r="R30" s="2">
        <v>0</v>
      </c>
      <c r="S30" s="2">
        <v>0</v>
      </c>
      <c r="T30" s="2">
        <v>0</v>
      </c>
      <c r="U30" s="2">
        <v>0</v>
      </c>
      <c r="V30" s="2">
        <v>215</v>
      </c>
      <c r="W30" s="2">
        <v>78</v>
      </c>
      <c r="X30" s="2">
        <v>0</v>
      </c>
      <c r="Y30" s="2">
        <v>0</v>
      </c>
      <c r="Z30" s="2">
        <v>0</v>
      </c>
      <c r="AA30" s="1">
        <f t="shared" si="18"/>
        <v>160</v>
      </c>
      <c r="AB30" s="13">
        <f t="shared" si="18"/>
        <v>215</v>
      </c>
      <c r="AC30" s="21">
        <f t="shared" si="19"/>
        <v>375</v>
      </c>
      <c r="AE30" s="3" t="s">
        <v>15</v>
      </c>
      <c r="AF30" s="2">
        <f t="shared" si="20"/>
        <v>7740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9840</v>
      </c>
      <c r="AL30" s="2">
        <f t="shared" si="15"/>
        <v>0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3966.75</v>
      </c>
      <c r="AQ30" s="13">
        <f t="shared" si="15"/>
        <v>9840</v>
      </c>
      <c r="AR30" s="14">
        <f t="shared" si="15"/>
        <v>7334.08</v>
      </c>
    </row>
    <row r="31" spans="1:44" ht="15" customHeight="1" thickBot="1" x14ac:dyDescent="0.3">
      <c r="A31" s="4" t="s">
        <v>16</v>
      </c>
      <c r="B31" s="2">
        <v>312117245.00000024</v>
      </c>
      <c r="C31" s="2">
        <v>1237351863.0000014</v>
      </c>
      <c r="D31" s="2">
        <v>129728545</v>
      </c>
      <c r="E31" s="2">
        <v>32092840.000000004</v>
      </c>
      <c r="F31" s="2">
        <v>62778169.999999993</v>
      </c>
      <c r="G31" s="2">
        <v>85202530.000000015</v>
      </c>
      <c r="H31" s="2">
        <v>203226626.00000006</v>
      </c>
      <c r="I31" s="2">
        <v>70470180</v>
      </c>
      <c r="J31" s="2">
        <v>0</v>
      </c>
      <c r="K31" s="2"/>
      <c r="L31" s="1">
        <f t="shared" ref="L31" si="21">B31+D31+F31+H31+J31</f>
        <v>707850586.00000024</v>
      </c>
      <c r="M31" s="13">
        <f t="shared" ref="M31" si="22">C31+E31+G31+I31+K31</f>
        <v>1425117413.0000014</v>
      </c>
      <c r="N31" s="21">
        <f t="shared" ref="N31" si="23">L31+M31</f>
        <v>2132967999.0000017</v>
      </c>
      <c r="P31" s="4" t="s">
        <v>16</v>
      </c>
      <c r="Q31" s="2">
        <v>44767</v>
      </c>
      <c r="R31" s="2">
        <v>152398</v>
      </c>
      <c r="S31" s="2">
        <v>15888</v>
      </c>
      <c r="T31" s="2">
        <v>3845</v>
      </c>
      <c r="U31" s="2">
        <v>6291</v>
      </c>
      <c r="V31" s="2">
        <v>8222</v>
      </c>
      <c r="W31" s="2">
        <v>30539</v>
      </c>
      <c r="X31" s="2">
        <v>13145</v>
      </c>
      <c r="Y31" s="2">
        <v>3126</v>
      </c>
      <c r="Z31" s="2">
        <v>0</v>
      </c>
      <c r="AA31" s="1">
        <f t="shared" ref="AA31" si="24">Q31+S31+U31+W31+Y31</f>
        <v>100611</v>
      </c>
      <c r="AB31" s="13">
        <f t="shared" ref="AB31" si="25">R31+T31+V31+X31+Z31</f>
        <v>177610</v>
      </c>
      <c r="AC31" s="14">
        <f t="shared" ref="AC31" si="26">AA31+AB31</f>
        <v>278221</v>
      </c>
      <c r="AE31" s="4" t="s">
        <v>16</v>
      </c>
      <c r="AF31" s="2">
        <f t="shared" si="20"/>
        <v>6972.0384434963307</v>
      </c>
      <c r="AG31" s="2">
        <f t="shared" si="15"/>
        <v>8119.2132639536048</v>
      </c>
      <c r="AH31" s="2">
        <f t="shared" si="15"/>
        <v>8165.1903952668681</v>
      </c>
      <c r="AI31" s="2">
        <f t="shared" si="15"/>
        <v>8346.6423927178166</v>
      </c>
      <c r="AJ31" s="2">
        <f t="shared" si="15"/>
        <v>9979.0446669845805</v>
      </c>
      <c r="AK31" s="2">
        <f t="shared" si="15"/>
        <v>10362.749939187548</v>
      </c>
      <c r="AL31" s="2">
        <f t="shared" si="15"/>
        <v>6654.6588296931814</v>
      </c>
      <c r="AM31" s="2">
        <f t="shared" si="15"/>
        <v>5360.9874476987452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7035.5188398882847</v>
      </c>
      <c r="AQ31" s="13">
        <f t="shared" ref="AQ31" si="28">IFERROR(M31/AB31, "N.A.")</f>
        <v>8023.8579640786074</v>
      </c>
      <c r="AR31" s="14">
        <f t="shared" ref="AR31" si="29">IFERROR(N31/AC31, "N.A.")</f>
        <v>7666.4522052612911</v>
      </c>
    </row>
    <row r="32" spans="1:44" ht="15" customHeight="1" thickBot="1" x14ac:dyDescent="0.3">
      <c r="A32" s="5" t="s">
        <v>0</v>
      </c>
      <c r="B32" s="44">
        <f>B31+C31</f>
        <v>1549469108.0000017</v>
      </c>
      <c r="C32" s="45"/>
      <c r="D32" s="44">
        <f>D31+E31</f>
        <v>161821385</v>
      </c>
      <c r="E32" s="45"/>
      <c r="F32" s="44">
        <f>F31+G31</f>
        <v>147980700</v>
      </c>
      <c r="G32" s="45"/>
      <c r="H32" s="44">
        <f>H31+I31</f>
        <v>273696806.00000006</v>
      </c>
      <c r="I32" s="45"/>
      <c r="J32" s="44">
        <f>J31+K31</f>
        <v>0</v>
      </c>
      <c r="K32" s="45"/>
      <c r="L32" s="44">
        <f>L31+M31</f>
        <v>2132967999.0000017</v>
      </c>
      <c r="M32" s="46"/>
      <c r="N32" s="22">
        <f>B32+D32+F32+H32+J32</f>
        <v>2132967999.0000017</v>
      </c>
      <c r="P32" s="5" t="s">
        <v>0</v>
      </c>
      <c r="Q32" s="44">
        <f>Q31+R31</f>
        <v>197165</v>
      </c>
      <c r="R32" s="45"/>
      <c r="S32" s="44">
        <f>S31+T31</f>
        <v>19733</v>
      </c>
      <c r="T32" s="45"/>
      <c r="U32" s="44">
        <f>U31+V31</f>
        <v>14513</v>
      </c>
      <c r="V32" s="45"/>
      <c r="W32" s="44">
        <f>W31+X31</f>
        <v>43684</v>
      </c>
      <c r="X32" s="45"/>
      <c r="Y32" s="44">
        <f>Y31+Z31</f>
        <v>3126</v>
      </c>
      <c r="Z32" s="45"/>
      <c r="AA32" s="44">
        <f>AA31+AB31</f>
        <v>278221</v>
      </c>
      <c r="AB32" s="45"/>
      <c r="AC32" s="23">
        <f>Q32+S32+U32+W32+Y32</f>
        <v>278221</v>
      </c>
      <c r="AE32" s="5" t="s">
        <v>0</v>
      </c>
      <c r="AF32" s="24">
        <f>IFERROR(B32/Q32,"N.A.")</f>
        <v>7858.7432252174658</v>
      </c>
      <c r="AG32" s="25"/>
      <c r="AH32" s="24">
        <f>IFERROR(D32/S32,"N.A.")</f>
        <v>8200.5465463943656</v>
      </c>
      <c r="AI32" s="25"/>
      <c r="AJ32" s="24">
        <f>IFERROR(F32/U32,"N.A.")</f>
        <v>10196.423895817543</v>
      </c>
      <c r="AK32" s="25"/>
      <c r="AL32" s="24">
        <f>IFERROR(H32/W32,"N.A.")</f>
        <v>6265.3787656807999</v>
      </c>
      <c r="AM32" s="25"/>
      <c r="AN32" s="24">
        <f>IFERROR(J32/Y32,"N.A.")</f>
        <v>0</v>
      </c>
      <c r="AO32" s="25"/>
      <c r="AP32" s="24">
        <f>IFERROR(L32/AA32,"N.A.")</f>
        <v>7666.4522052612911</v>
      </c>
      <c r="AQ32" s="25"/>
      <c r="AR32" s="16">
        <f>IFERROR(N32/AC32, "N.A.")</f>
        <v>7666.4522052612911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6" t="s">
        <v>1</v>
      </c>
      <c r="B35" s="29" t="s">
        <v>2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26" t="s">
        <v>0</v>
      </c>
      <c r="P35" s="26" t="s">
        <v>1</v>
      </c>
      <c r="Q35" s="29" t="s">
        <v>2</v>
      </c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26" t="s">
        <v>0</v>
      </c>
      <c r="AE35" s="26" t="s">
        <v>1</v>
      </c>
      <c r="AF35" s="29" t="s">
        <v>2</v>
      </c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26" t="s">
        <v>0</v>
      </c>
    </row>
    <row r="36" spans="1:44" ht="15" customHeight="1" x14ac:dyDescent="0.25">
      <c r="A36" s="27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8"/>
      <c r="N36" s="27"/>
      <c r="P36" s="27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8"/>
      <c r="AC36" s="27"/>
      <c r="AE36" s="27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8"/>
      <c r="AR36" s="27"/>
    </row>
    <row r="37" spans="1:44" ht="15" customHeight="1" thickBot="1" x14ac:dyDescent="0.3">
      <c r="A37" s="27"/>
      <c r="B37" s="40" t="s">
        <v>8</v>
      </c>
      <c r="C37" s="41"/>
      <c r="D37" s="42" t="s">
        <v>9</v>
      </c>
      <c r="E37" s="43"/>
      <c r="F37" s="36"/>
      <c r="G37" s="37"/>
      <c r="H37" s="36"/>
      <c r="I37" s="37"/>
      <c r="J37" s="36"/>
      <c r="K37" s="37"/>
      <c r="L37" s="36"/>
      <c r="M37" s="39"/>
      <c r="N37" s="27"/>
      <c r="P37" s="27"/>
      <c r="Q37" s="40" t="s">
        <v>8</v>
      </c>
      <c r="R37" s="41"/>
      <c r="S37" s="42" t="s">
        <v>9</v>
      </c>
      <c r="T37" s="43"/>
      <c r="U37" s="36"/>
      <c r="V37" s="37"/>
      <c r="W37" s="36"/>
      <c r="X37" s="37"/>
      <c r="Y37" s="36"/>
      <c r="Z37" s="37"/>
      <c r="AA37" s="36"/>
      <c r="AB37" s="39"/>
      <c r="AC37" s="27"/>
      <c r="AE37" s="27"/>
      <c r="AF37" s="40" t="s">
        <v>8</v>
      </c>
      <c r="AG37" s="41"/>
      <c r="AH37" s="42" t="s">
        <v>9</v>
      </c>
      <c r="AI37" s="43"/>
      <c r="AJ37" s="36"/>
      <c r="AK37" s="37"/>
      <c r="AL37" s="36"/>
      <c r="AM37" s="37"/>
      <c r="AN37" s="36"/>
      <c r="AO37" s="37"/>
      <c r="AP37" s="36"/>
      <c r="AQ37" s="39"/>
      <c r="AR37" s="27"/>
    </row>
    <row r="38" spans="1:44" ht="15" customHeight="1" thickBot="1" x14ac:dyDescent="0.3">
      <c r="A38" s="28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8"/>
      <c r="P38" s="28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8"/>
      <c r="AE38" s="28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8"/>
    </row>
    <row r="39" spans="1:44" ht="15" customHeight="1" thickBot="1" x14ac:dyDescent="0.3">
      <c r="A39" s="3" t="s">
        <v>12</v>
      </c>
      <c r="B39" s="2">
        <v>23675235.000000007</v>
      </c>
      <c r="C39" s="2"/>
      <c r="D39" s="2">
        <v>890100</v>
      </c>
      <c r="E39" s="2"/>
      <c r="F39" s="2">
        <v>5093900.0000000009</v>
      </c>
      <c r="G39" s="2"/>
      <c r="H39" s="2">
        <v>102032875.99999999</v>
      </c>
      <c r="I39" s="2"/>
      <c r="J39" s="2">
        <v>0</v>
      </c>
      <c r="K39" s="2"/>
      <c r="L39" s="1">
        <f>B39+D39+F39+H39+J39</f>
        <v>131692111</v>
      </c>
      <c r="M39" s="13">
        <f>C39+E39+G39+I39+K39</f>
        <v>0</v>
      </c>
      <c r="N39" s="14">
        <f>L39+M39</f>
        <v>131692111</v>
      </c>
      <c r="P39" s="3" t="s">
        <v>12</v>
      </c>
      <c r="Q39" s="2">
        <v>5002</v>
      </c>
      <c r="R39" s="2">
        <v>0</v>
      </c>
      <c r="S39" s="2">
        <v>138</v>
      </c>
      <c r="T39" s="2">
        <v>0</v>
      </c>
      <c r="U39" s="2">
        <v>1796</v>
      </c>
      <c r="V39" s="2">
        <v>0</v>
      </c>
      <c r="W39" s="2">
        <v>27506</v>
      </c>
      <c r="X39" s="2">
        <v>0</v>
      </c>
      <c r="Y39" s="2">
        <v>3728</v>
      </c>
      <c r="Z39" s="2">
        <v>0</v>
      </c>
      <c r="AA39" s="1">
        <f>Q39+S39+U39+W39+Y39</f>
        <v>38170</v>
      </c>
      <c r="AB39" s="13">
        <f>R39+T39+V39+X39+Z39</f>
        <v>0</v>
      </c>
      <c r="AC39" s="14">
        <f>AA39+AB39</f>
        <v>38170</v>
      </c>
      <c r="AE39" s="3" t="s">
        <v>12</v>
      </c>
      <c r="AF39" s="2">
        <f>IFERROR(B39/Q39, "N.A.")</f>
        <v>4733.1537385045995</v>
      </c>
      <c r="AG39" s="2" t="str">
        <f t="shared" ref="AG39:AR43" si="30">IFERROR(C39/R39, "N.A.")</f>
        <v>N.A.</v>
      </c>
      <c r="AH39" s="2">
        <f t="shared" si="30"/>
        <v>6450</v>
      </c>
      <c r="AI39" s="2" t="str">
        <f t="shared" si="30"/>
        <v>N.A.</v>
      </c>
      <c r="AJ39" s="2">
        <f t="shared" si="30"/>
        <v>2836.2472160356351</v>
      </c>
      <c r="AK39" s="2" t="str">
        <f t="shared" si="30"/>
        <v>N.A.</v>
      </c>
      <c r="AL39" s="2">
        <f t="shared" si="30"/>
        <v>3709.4770595506429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3450.1470002619858</v>
      </c>
      <c r="AQ39" s="13" t="str">
        <f t="shared" si="30"/>
        <v>N.A.</v>
      </c>
      <c r="AR39" s="14">
        <f t="shared" si="30"/>
        <v>3450.1470002619858</v>
      </c>
    </row>
    <row r="40" spans="1:44" ht="15" customHeight="1" thickBot="1" x14ac:dyDescent="0.3">
      <c r="A40" s="3" t="s">
        <v>13</v>
      </c>
      <c r="B40" s="2">
        <v>75243388.000000015</v>
      </c>
      <c r="C40" s="2">
        <v>2395500</v>
      </c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75243388.000000015</v>
      </c>
      <c r="M40" s="13">
        <f t="shared" si="31"/>
        <v>2395500</v>
      </c>
      <c r="N40" s="14">
        <f t="shared" ref="N40:N42" si="32">L40+M40</f>
        <v>77638888.000000015</v>
      </c>
      <c r="P40" s="3" t="s">
        <v>13</v>
      </c>
      <c r="Q40" s="2">
        <v>15506</v>
      </c>
      <c r="R40" s="2">
        <v>249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15506</v>
      </c>
      <c r="AB40" s="13">
        <f t="shared" si="33"/>
        <v>249</v>
      </c>
      <c r="AC40" s="14">
        <f t="shared" ref="AC40:AC42" si="34">AA40+AB40</f>
        <v>15755</v>
      </c>
      <c r="AE40" s="3" t="s">
        <v>13</v>
      </c>
      <c r="AF40" s="2">
        <f t="shared" ref="AF40:AF43" si="35">IFERROR(B40/Q40, "N.A.")</f>
        <v>4852.5337288791443</v>
      </c>
      <c r="AG40" s="2">
        <f t="shared" si="30"/>
        <v>9620.4819277108436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4852.5337288791443</v>
      </c>
      <c r="AQ40" s="13">
        <f t="shared" si="30"/>
        <v>9620.4819277108436</v>
      </c>
      <c r="AR40" s="14">
        <f t="shared" si="30"/>
        <v>4927.8887972072371</v>
      </c>
    </row>
    <row r="41" spans="1:44" ht="15" customHeight="1" thickBot="1" x14ac:dyDescent="0.3">
      <c r="A41" s="3" t="s">
        <v>14</v>
      </c>
      <c r="B41" s="2">
        <v>112292486</v>
      </c>
      <c r="C41" s="2">
        <v>695654497.00000012</v>
      </c>
      <c r="D41" s="2">
        <v>16568010</v>
      </c>
      <c r="E41" s="2">
        <v>13635599.999999996</v>
      </c>
      <c r="F41" s="2"/>
      <c r="G41" s="2">
        <v>37463200</v>
      </c>
      <c r="H41" s="2"/>
      <c r="I41" s="2">
        <v>37615400</v>
      </c>
      <c r="J41" s="2">
        <v>0</v>
      </c>
      <c r="K41" s="2"/>
      <c r="L41" s="1">
        <f t="shared" si="31"/>
        <v>128860496</v>
      </c>
      <c r="M41" s="13">
        <f t="shared" si="31"/>
        <v>784368697.00000012</v>
      </c>
      <c r="N41" s="14">
        <f t="shared" si="32"/>
        <v>913229193.00000012</v>
      </c>
      <c r="P41" s="3" t="s">
        <v>14</v>
      </c>
      <c r="Q41" s="2">
        <v>19955</v>
      </c>
      <c r="R41" s="2">
        <v>94838</v>
      </c>
      <c r="S41" s="2">
        <v>2339</v>
      </c>
      <c r="T41" s="2">
        <v>1557</v>
      </c>
      <c r="U41" s="2">
        <v>0</v>
      </c>
      <c r="V41" s="2">
        <v>3239</v>
      </c>
      <c r="W41" s="2">
        <v>0</v>
      </c>
      <c r="X41" s="2">
        <v>6309</v>
      </c>
      <c r="Y41" s="2">
        <v>2033</v>
      </c>
      <c r="Z41" s="2">
        <v>0</v>
      </c>
      <c r="AA41" s="1">
        <f t="shared" si="33"/>
        <v>24327</v>
      </c>
      <c r="AB41" s="13">
        <f t="shared" si="33"/>
        <v>105943</v>
      </c>
      <c r="AC41" s="14">
        <f t="shared" si="34"/>
        <v>130270</v>
      </c>
      <c r="AE41" s="3" t="s">
        <v>14</v>
      </c>
      <c r="AF41" s="2">
        <f t="shared" si="35"/>
        <v>5627.2856928088195</v>
      </c>
      <c r="AG41" s="2">
        <f t="shared" si="30"/>
        <v>7335.1873405175156</v>
      </c>
      <c r="AH41" s="2">
        <f t="shared" si="30"/>
        <v>7083.3732364258231</v>
      </c>
      <c r="AI41" s="2">
        <f t="shared" si="30"/>
        <v>8757.6107899807303</v>
      </c>
      <c r="AJ41" s="2" t="str">
        <f t="shared" si="30"/>
        <v>N.A.</v>
      </c>
      <c r="AK41" s="2">
        <f t="shared" si="30"/>
        <v>11566.285890707008</v>
      </c>
      <c r="AL41" s="2" t="str">
        <f t="shared" si="30"/>
        <v>N.A.</v>
      </c>
      <c r="AM41" s="2">
        <f t="shared" si="30"/>
        <v>5962.1810112537642</v>
      </c>
      <c r="AN41" s="2">
        <f t="shared" si="30"/>
        <v>0</v>
      </c>
      <c r="AO41" s="2" t="str">
        <f t="shared" si="30"/>
        <v>N.A.</v>
      </c>
      <c r="AP41" s="15">
        <f t="shared" si="30"/>
        <v>5297.0154971841985</v>
      </c>
      <c r="AQ41" s="13">
        <f t="shared" si="30"/>
        <v>7403.6859160114409</v>
      </c>
      <c r="AR41" s="14">
        <f t="shared" si="30"/>
        <v>7010.2801335687427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1747425</v>
      </c>
      <c r="I42" s="2"/>
      <c r="J42" s="2"/>
      <c r="K42" s="2"/>
      <c r="L42" s="1">
        <f t="shared" si="31"/>
        <v>1747425</v>
      </c>
      <c r="M42" s="13">
        <f t="shared" si="31"/>
        <v>0</v>
      </c>
      <c r="N42" s="14">
        <f t="shared" si="32"/>
        <v>1747425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930</v>
      </c>
      <c r="X42" s="2">
        <v>0</v>
      </c>
      <c r="Y42" s="2">
        <v>0</v>
      </c>
      <c r="Z42" s="2">
        <v>0</v>
      </c>
      <c r="AA42" s="1">
        <f t="shared" si="33"/>
        <v>930</v>
      </c>
      <c r="AB42" s="13">
        <f t="shared" si="33"/>
        <v>0</v>
      </c>
      <c r="AC42" s="14">
        <f t="shared" si="34"/>
        <v>930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1878.9516129032259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>
        <f t="shared" si="30"/>
        <v>1878.9516129032259</v>
      </c>
      <c r="AQ42" s="13" t="str">
        <f t="shared" si="30"/>
        <v>N.A.</v>
      </c>
      <c r="AR42" s="14">
        <f t="shared" si="30"/>
        <v>1878.9516129032259</v>
      </c>
    </row>
    <row r="43" spans="1:44" ht="15" customHeight="1" thickBot="1" x14ac:dyDescent="0.3">
      <c r="A43" s="4" t="s">
        <v>16</v>
      </c>
      <c r="B43" s="2">
        <v>211211109.00000012</v>
      </c>
      <c r="C43" s="2">
        <v>698049997</v>
      </c>
      <c r="D43" s="2">
        <v>17458110</v>
      </c>
      <c r="E43" s="2">
        <v>13635599.999999996</v>
      </c>
      <c r="F43" s="2">
        <v>5093900.0000000009</v>
      </c>
      <c r="G43" s="2">
        <v>37463200</v>
      </c>
      <c r="H43" s="2">
        <v>103780301</v>
      </c>
      <c r="I43" s="2">
        <v>37615400</v>
      </c>
      <c r="J43" s="2">
        <v>0</v>
      </c>
      <c r="K43" s="2"/>
      <c r="L43" s="1">
        <f t="shared" ref="L43" si="36">B43+D43+F43+H43+J43</f>
        <v>337543420.00000012</v>
      </c>
      <c r="M43" s="13">
        <f t="shared" ref="M43" si="37">C43+E43+G43+I43+K43</f>
        <v>786764197</v>
      </c>
      <c r="N43" s="21">
        <f t="shared" ref="N43" si="38">L43+M43</f>
        <v>1124307617</v>
      </c>
      <c r="P43" s="4" t="s">
        <v>16</v>
      </c>
      <c r="Q43" s="2">
        <v>40463</v>
      </c>
      <c r="R43" s="2">
        <v>95087</v>
      </c>
      <c r="S43" s="2">
        <v>2477</v>
      </c>
      <c r="T43" s="2">
        <v>1557</v>
      </c>
      <c r="U43" s="2">
        <v>1796</v>
      </c>
      <c r="V43" s="2">
        <v>3239</v>
      </c>
      <c r="W43" s="2">
        <v>28436</v>
      </c>
      <c r="X43" s="2">
        <v>6309</v>
      </c>
      <c r="Y43" s="2">
        <v>5761</v>
      </c>
      <c r="Z43" s="2">
        <v>0</v>
      </c>
      <c r="AA43" s="1">
        <f t="shared" ref="AA43" si="39">Q43+S43+U43+W43+Y43</f>
        <v>78933</v>
      </c>
      <c r="AB43" s="13">
        <f t="shared" ref="AB43" si="40">R43+T43+V43+X43+Z43</f>
        <v>106192</v>
      </c>
      <c r="AC43" s="21">
        <f t="shared" ref="AC43" si="41">AA43+AB43</f>
        <v>185125</v>
      </c>
      <c r="AE43" s="4" t="s">
        <v>16</v>
      </c>
      <c r="AF43" s="2">
        <f t="shared" si="35"/>
        <v>5219.8578701529823</v>
      </c>
      <c r="AG43" s="2">
        <f t="shared" si="30"/>
        <v>7341.1717374614827</v>
      </c>
      <c r="AH43" s="2">
        <f t="shared" si="30"/>
        <v>7048.0863948324586</v>
      </c>
      <c r="AI43" s="2">
        <f t="shared" si="30"/>
        <v>8757.6107899807303</v>
      </c>
      <c r="AJ43" s="2">
        <f t="shared" si="30"/>
        <v>2836.2472160356351</v>
      </c>
      <c r="AK43" s="2">
        <f t="shared" si="30"/>
        <v>11566.285890707008</v>
      </c>
      <c r="AL43" s="2">
        <f t="shared" si="30"/>
        <v>3649.6096849064566</v>
      </c>
      <c r="AM43" s="2">
        <f t="shared" si="30"/>
        <v>5962.1810112537642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4276.3282784133398</v>
      </c>
      <c r="AQ43" s="13">
        <f t="shared" ref="AQ43" si="43">IFERROR(M43/AB43, "N.A.")</f>
        <v>7408.8838801416305</v>
      </c>
      <c r="AR43" s="14">
        <f t="shared" ref="AR43" si="44">IFERROR(N43/AC43, "N.A.")</f>
        <v>6073.2349331532751</v>
      </c>
    </row>
    <row r="44" spans="1:44" ht="15" customHeight="1" thickBot="1" x14ac:dyDescent="0.3">
      <c r="A44" s="5" t="s">
        <v>0</v>
      </c>
      <c r="B44" s="44">
        <f>B43+C43</f>
        <v>909261106.00000012</v>
      </c>
      <c r="C44" s="45"/>
      <c r="D44" s="44">
        <f>D43+E43</f>
        <v>31093709.999999996</v>
      </c>
      <c r="E44" s="45"/>
      <c r="F44" s="44">
        <f>F43+G43</f>
        <v>42557100</v>
      </c>
      <c r="G44" s="45"/>
      <c r="H44" s="44">
        <f>H43+I43</f>
        <v>141395701</v>
      </c>
      <c r="I44" s="45"/>
      <c r="J44" s="44">
        <f>J43+K43</f>
        <v>0</v>
      </c>
      <c r="K44" s="45"/>
      <c r="L44" s="44">
        <f>L43+M43</f>
        <v>1124307617</v>
      </c>
      <c r="M44" s="46"/>
      <c r="N44" s="22">
        <f>B44+D44+F44+H44+J44</f>
        <v>1124307617</v>
      </c>
      <c r="P44" s="5" t="s">
        <v>0</v>
      </c>
      <c r="Q44" s="44">
        <f>Q43+R43</f>
        <v>135550</v>
      </c>
      <c r="R44" s="45"/>
      <c r="S44" s="44">
        <f>S43+T43</f>
        <v>4034</v>
      </c>
      <c r="T44" s="45"/>
      <c r="U44" s="44">
        <f>U43+V43</f>
        <v>5035</v>
      </c>
      <c r="V44" s="45"/>
      <c r="W44" s="44">
        <f>W43+X43</f>
        <v>34745</v>
      </c>
      <c r="X44" s="45"/>
      <c r="Y44" s="44">
        <f>Y43+Z43</f>
        <v>5761</v>
      </c>
      <c r="Z44" s="45"/>
      <c r="AA44" s="44">
        <f>AA43+AB43</f>
        <v>185125</v>
      </c>
      <c r="AB44" s="46"/>
      <c r="AC44" s="22">
        <f>Q44+S44+U44+W44+Y44</f>
        <v>185125</v>
      </c>
      <c r="AE44" s="5" t="s">
        <v>0</v>
      </c>
      <c r="AF44" s="24">
        <f>IFERROR(B44/Q44,"N.A.")</f>
        <v>6707.9388122464043</v>
      </c>
      <c r="AG44" s="25"/>
      <c r="AH44" s="24">
        <f>IFERROR(D44/S44,"N.A.")</f>
        <v>7707.9102627664843</v>
      </c>
      <c r="AI44" s="25"/>
      <c r="AJ44" s="24">
        <f>IFERROR(F44/U44,"N.A.")</f>
        <v>8452.2542204568017</v>
      </c>
      <c r="AK44" s="25"/>
      <c r="AL44" s="24">
        <f>IFERROR(H44/W44,"N.A.")</f>
        <v>4069.5265793639373</v>
      </c>
      <c r="AM44" s="25"/>
      <c r="AN44" s="24">
        <f>IFERROR(J44/Y44,"N.A.")</f>
        <v>0</v>
      </c>
      <c r="AO44" s="25"/>
      <c r="AP44" s="24">
        <f>IFERROR(L44/AA44,"N.A.")</f>
        <v>6073.2349331532751</v>
      </c>
      <c r="AQ44" s="25"/>
      <c r="AR44" s="16">
        <f>IFERROR(N44/AC44, "N.A.")</f>
        <v>6073.2349331532751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2023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6" t="s">
        <v>1</v>
      </c>
      <c r="B11" s="29" t="s">
        <v>2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26" t="s">
        <v>0</v>
      </c>
      <c r="P11" s="26" t="s">
        <v>1</v>
      </c>
      <c r="Q11" s="29" t="s">
        <v>2</v>
      </c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26" t="s">
        <v>0</v>
      </c>
      <c r="AE11" s="26" t="s">
        <v>1</v>
      </c>
      <c r="AF11" s="29" t="s">
        <v>2</v>
      </c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26" t="s">
        <v>0</v>
      </c>
    </row>
    <row r="12" spans="1:44" ht="15" customHeight="1" x14ac:dyDescent="0.25">
      <c r="A12" s="27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8"/>
      <c r="N12" s="27"/>
      <c r="P12" s="27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8"/>
      <c r="AC12" s="27"/>
      <c r="AE12" s="27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8"/>
      <c r="AR12" s="27"/>
    </row>
    <row r="13" spans="1:44" ht="15" customHeight="1" thickBot="1" x14ac:dyDescent="0.3">
      <c r="A13" s="27"/>
      <c r="B13" s="40" t="s">
        <v>8</v>
      </c>
      <c r="C13" s="41"/>
      <c r="D13" s="42" t="s">
        <v>9</v>
      </c>
      <c r="E13" s="43"/>
      <c r="F13" s="36"/>
      <c r="G13" s="37"/>
      <c r="H13" s="36"/>
      <c r="I13" s="37"/>
      <c r="J13" s="36"/>
      <c r="K13" s="37"/>
      <c r="L13" s="36"/>
      <c r="M13" s="39"/>
      <c r="N13" s="27"/>
      <c r="P13" s="27"/>
      <c r="Q13" s="40" t="s">
        <v>8</v>
      </c>
      <c r="R13" s="41"/>
      <c r="S13" s="42" t="s">
        <v>9</v>
      </c>
      <c r="T13" s="43"/>
      <c r="U13" s="36"/>
      <c r="V13" s="37"/>
      <c r="W13" s="36"/>
      <c r="X13" s="37"/>
      <c r="Y13" s="36"/>
      <c r="Z13" s="37"/>
      <c r="AA13" s="36"/>
      <c r="AB13" s="39"/>
      <c r="AC13" s="27"/>
      <c r="AE13" s="27"/>
      <c r="AF13" s="40" t="s">
        <v>8</v>
      </c>
      <c r="AG13" s="41"/>
      <c r="AH13" s="42" t="s">
        <v>9</v>
      </c>
      <c r="AI13" s="43"/>
      <c r="AJ13" s="36"/>
      <c r="AK13" s="37"/>
      <c r="AL13" s="36"/>
      <c r="AM13" s="37"/>
      <c r="AN13" s="36"/>
      <c r="AO13" s="37"/>
      <c r="AP13" s="36"/>
      <c r="AQ13" s="39"/>
      <c r="AR13" s="27"/>
    </row>
    <row r="14" spans="1:44" ht="15" customHeight="1" thickBot="1" x14ac:dyDescent="0.3">
      <c r="A14" s="28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8"/>
      <c r="P14" s="28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8"/>
      <c r="AE14" s="28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8"/>
    </row>
    <row r="15" spans="1:44" ht="15" customHeight="1" thickBot="1" x14ac:dyDescent="0.3">
      <c r="A15" s="3" t="s">
        <v>12</v>
      </c>
      <c r="B15" s="2">
        <v>3093420</v>
      </c>
      <c r="C15" s="2"/>
      <c r="D15" s="2"/>
      <c r="E15" s="2"/>
      <c r="F15" s="2">
        <v>4183469.9999999995</v>
      </c>
      <c r="G15" s="2"/>
      <c r="H15" s="2">
        <v>4272210</v>
      </c>
      <c r="I15" s="2"/>
      <c r="J15" s="2">
        <v>0</v>
      </c>
      <c r="K15" s="2"/>
      <c r="L15" s="1">
        <f>B15+D15+F15+H15+J15</f>
        <v>11549100</v>
      </c>
      <c r="M15" s="13">
        <f>C15+E15+G15+I15+K15</f>
        <v>0</v>
      </c>
      <c r="N15" s="14">
        <f>L15+M15</f>
        <v>11549100</v>
      </c>
      <c r="P15" s="3" t="s">
        <v>12</v>
      </c>
      <c r="Q15" s="2">
        <v>654</v>
      </c>
      <c r="R15" s="2">
        <v>0</v>
      </c>
      <c r="S15" s="2">
        <v>0</v>
      </c>
      <c r="T15" s="2">
        <v>0</v>
      </c>
      <c r="U15" s="2">
        <v>621</v>
      </c>
      <c r="V15" s="2">
        <v>0</v>
      </c>
      <c r="W15" s="2">
        <v>2310</v>
      </c>
      <c r="X15" s="2">
        <v>0</v>
      </c>
      <c r="Y15" s="2">
        <v>414</v>
      </c>
      <c r="Z15" s="2">
        <v>0</v>
      </c>
      <c r="AA15" s="1">
        <f>Q15+S15+U15+W15+Y15</f>
        <v>3999</v>
      </c>
      <c r="AB15" s="13">
        <f>R15+T15+V15+X15+Z15</f>
        <v>0</v>
      </c>
      <c r="AC15" s="14">
        <f>AA15+AB15</f>
        <v>3999</v>
      </c>
      <c r="AE15" s="3" t="s">
        <v>12</v>
      </c>
      <c r="AF15" s="2">
        <f>IFERROR(B15/Q15, "N.A.")</f>
        <v>4730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>
        <f t="shared" si="0"/>
        <v>6736.6666666666661</v>
      </c>
      <c r="AK15" s="2" t="str">
        <f t="shared" si="0"/>
        <v>N.A.</v>
      </c>
      <c r="AL15" s="2">
        <f t="shared" si="0"/>
        <v>1849.4415584415585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2887.9969992498122</v>
      </c>
      <c r="AQ15" s="13" t="str">
        <f t="shared" si="0"/>
        <v>N.A.</v>
      </c>
      <c r="AR15" s="14">
        <f t="shared" si="0"/>
        <v>2887.9969992498122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0</v>
      </c>
      <c r="M16" s="13">
        <f t="shared" si="1"/>
        <v>0</v>
      </c>
      <c r="N16" s="14">
        <f t="shared" ref="N16:N18" si="2">L16+M16</f>
        <v>0</v>
      </c>
      <c r="P16" s="3" t="s">
        <v>13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0</v>
      </c>
      <c r="AB16" s="13">
        <f t="shared" si="3"/>
        <v>0</v>
      </c>
      <c r="AC16" s="14">
        <f t="shared" ref="AC16:AC18" si="4">AA16+AB16</f>
        <v>0</v>
      </c>
      <c r="AE16" s="3" t="s">
        <v>13</v>
      </c>
      <c r="AF16" s="2" t="str">
        <f t="shared" ref="AF16:AF19" si="5">IFERROR(B16/Q16, "N.A.")</f>
        <v>N.A.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 t="str">
        <f t="shared" si="0"/>
        <v>N.A.</v>
      </c>
      <c r="AQ16" s="13" t="str">
        <f t="shared" si="0"/>
        <v>N.A.</v>
      </c>
      <c r="AR16" s="14" t="str">
        <f t="shared" si="0"/>
        <v>N.A.</v>
      </c>
    </row>
    <row r="17" spans="1:44" ht="15" customHeight="1" thickBot="1" x14ac:dyDescent="0.3">
      <c r="A17" s="3" t="s">
        <v>14</v>
      </c>
      <c r="B17" s="2">
        <v>11918700</v>
      </c>
      <c r="C17" s="2">
        <v>8859300</v>
      </c>
      <c r="D17" s="2"/>
      <c r="E17" s="2"/>
      <c r="F17" s="2"/>
      <c r="G17" s="2"/>
      <c r="H17" s="2"/>
      <c r="I17" s="2">
        <v>1242000</v>
      </c>
      <c r="J17" s="2"/>
      <c r="K17" s="2"/>
      <c r="L17" s="1">
        <f t="shared" si="1"/>
        <v>11918700</v>
      </c>
      <c r="M17" s="13">
        <f t="shared" si="1"/>
        <v>10101300</v>
      </c>
      <c r="N17" s="14">
        <f t="shared" si="2"/>
        <v>22020000</v>
      </c>
      <c r="P17" s="3" t="s">
        <v>14</v>
      </c>
      <c r="Q17" s="2">
        <v>1896</v>
      </c>
      <c r="R17" s="2">
        <v>1689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207</v>
      </c>
      <c r="Y17" s="2">
        <v>0</v>
      </c>
      <c r="Z17" s="2">
        <v>0</v>
      </c>
      <c r="AA17" s="1">
        <f t="shared" si="3"/>
        <v>1896</v>
      </c>
      <c r="AB17" s="13">
        <f t="shared" si="3"/>
        <v>1896</v>
      </c>
      <c r="AC17" s="14">
        <f t="shared" si="4"/>
        <v>3792</v>
      </c>
      <c r="AE17" s="3" t="s">
        <v>14</v>
      </c>
      <c r="AF17" s="2">
        <f t="shared" si="5"/>
        <v>6286.2341772151894</v>
      </c>
      <c r="AG17" s="2">
        <f t="shared" si="0"/>
        <v>5245.2930728241563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>
        <f t="shared" si="0"/>
        <v>6000</v>
      </c>
      <c r="AN17" s="2" t="str">
        <f t="shared" si="0"/>
        <v>N.A.</v>
      </c>
      <c r="AO17" s="2" t="str">
        <f t="shared" si="0"/>
        <v>N.A.</v>
      </c>
      <c r="AP17" s="15">
        <f t="shared" si="0"/>
        <v>6286.2341772151894</v>
      </c>
      <c r="AQ17" s="13">
        <f t="shared" si="0"/>
        <v>5327.6898734177212</v>
      </c>
      <c r="AR17" s="14">
        <f t="shared" si="0"/>
        <v>5806.9620253164558</v>
      </c>
    </row>
    <row r="18" spans="1:44" ht="15" customHeight="1" thickBot="1" x14ac:dyDescent="0.3">
      <c r="A18" s="3" t="s">
        <v>15</v>
      </c>
      <c r="B18" s="2">
        <v>4442295</v>
      </c>
      <c r="C18" s="2"/>
      <c r="D18" s="2">
        <v>1406100.0000000002</v>
      </c>
      <c r="E18" s="2"/>
      <c r="F18" s="2"/>
      <c r="G18" s="2">
        <v>6327450</v>
      </c>
      <c r="H18" s="2">
        <v>2566296</v>
      </c>
      <c r="I18" s="2"/>
      <c r="J18" s="2">
        <v>0</v>
      </c>
      <c r="K18" s="2"/>
      <c r="L18" s="1">
        <f t="shared" si="1"/>
        <v>8414691</v>
      </c>
      <c r="M18" s="13">
        <f t="shared" si="1"/>
        <v>6327450</v>
      </c>
      <c r="N18" s="14">
        <f t="shared" si="2"/>
        <v>14742141</v>
      </c>
      <c r="P18" s="3" t="s">
        <v>15</v>
      </c>
      <c r="Q18" s="2">
        <v>1308</v>
      </c>
      <c r="R18" s="2">
        <v>0</v>
      </c>
      <c r="S18" s="2">
        <v>534</v>
      </c>
      <c r="T18" s="2">
        <v>0</v>
      </c>
      <c r="U18" s="2">
        <v>0</v>
      </c>
      <c r="V18" s="2">
        <v>654</v>
      </c>
      <c r="W18" s="2">
        <v>4218</v>
      </c>
      <c r="X18" s="2">
        <v>0</v>
      </c>
      <c r="Y18" s="2">
        <v>654</v>
      </c>
      <c r="Z18" s="2">
        <v>0</v>
      </c>
      <c r="AA18" s="1">
        <f t="shared" si="3"/>
        <v>6714</v>
      </c>
      <c r="AB18" s="13">
        <f t="shared" si="3"/>
        <v>654</v>
      </c>
      <c r="AC18" s="21">
        <f t="shared" si="4"/>
        <v>7368</v>
      </c>
      <c r="AE18" s="3" t="s">
        <v>15</v>
      </c>
      <c r="AF18" s="2">
        <f t="shared" si="5"/>
        <v>3396.25</v>
      </c>
      <c r="AG18" s="2" t="str">
        <f t="shared" si="0"/>
        <v>N.A.</v>
      </c>
      <c r="AH18" s="2">
        <f t="shared" si="0"/>
        <v>2633.1460674157306</v>
      </c>
      <c r="AI18" s="2" t="str">
        <f t="shared" si="0"/>
        <v>N.A.</v>
      </c>
      <c r="AJ18" s="2" t="str">
        <f t="shared" si="0"/>
        <v>N.A.</v>
      </c>
      <c r="AK18" s="2">
        <f t="shared" si="0"/>
        <v>9675</v>
      </c>
      <c r="AL18" s="2">
        <f t="shared" si="0"/>
        <v>608.41536273115219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1253.305183199285</v>
      </c>
      <c r="AQ18" s="13">
        <f t="shared" si="0"/>
        <v>9675</v>
      </c>
      <c r="AR18" s="14">
        <f t="shared" si="0"/>
        <v>2000.8334690553745</v>
      </c>
    </row>
    <row r="19" spans="1:44" ht="15" customHeight="1" thickBot="1" x14ac:dyDescent="0.3">
      <c r="A19" s="4" t="s">
        <v>16</v>
      </c>
      <c r="B19" s="2">
        <v>19454415</v>
      </c>
      <c r="C19" s="2">
        <v>8859300</v>
      </c>
      <c r="D19" s="2">
        <v>1406100.0000000002</v>
      </c>
      <c r="E19" s="2"/>
      <c r="F19" s="2">
        <v>4183469.9999999995</v>
      </c>
      <c r="G19" s="2">
        <v>6327450</v>
      </c>
      <c r="H19" s="2">
        <v>6838505.9999999991</v>
      </c>
      <c r="I19" s="2">
        <v>1242000</v>
      </c>
      <c r="J19" s="2">
        <v>0</v>
      </c>
      <c r="K19" s="2"/>
      <c r="L19" s="1">
        <f t="shared" ref="L19" si="6">B19+D19+F19+H19+J19</f>
        <v>31882491</v>
      </c>
      <c r="M19" s="13">
        <f t="shared" ref="M19" si="7">C19+E19+G19+I19+K19</f>
        <v>16428750</v>
      </c>
      <c r="N19" s="21">
        <f t="shared" ref="N19" si="8">L19+M19</f>
        <v>48311241</v>
      </c>
      <c r="P19" s="4" t="s">
        <v>16</v>
      </c>
      <c r="Q19" s="2">
        <v>3858</v>
      </c>
      <c r="R19" s="2">
        <v>1689</v>
      </c>
      <c r="S19" s="2">
        <v>534</v>
      </c>
      <c r="T19" s="2">
        <v>0</v>
      </c>
      <c r="U19" s="2">
        <v>621</v>
      </c>
      <c r="V19" s="2">
        <v>654</v>
      </c>
      <c r="W19" s="2">
        <v>6528</v>
      </c>
      <c r="X19" s="2">
        <v>207</v>
      </c>
      <c r="Y19" s="2">
        <v>1068</v>
      </c>
      <c r="Z19" s="2">
        <v>0</v>
      </c>
      <c r="AA19" s="1">
        <f t="shared" ref="AA19" si="9">Q19+S19+U19+W19+Y19</f>
        <v>12609</v>
      </c>
      <c r="AB19" s="13">
        <f t="shared" ref="AB19" si="10">R19+T19+V19+X19+Z19</f>
        <v>2550</v>
      </c>
      <c r="AC19" s="14">
        <f t="shared" ref="AC19" si="11">AA19+AB19</f>
        <v>15159</v>
      </c>
      <c r="AE19" s="4" t="s">
        <v>16</v>
      </c>
      <c r="AF19" s="2">
        <f t="shared" si="5"/>
        <v>5042.6166407465007</v>
      </c>
      <c r="AG19" s="2">
        <f t="shared" si="0"/>
        <v>5245.2930728241563</v>
      </c>
      <c r="AH19" s="2">
        <f t="shared" si="0"/>
        <v>2633.1460674157306</v>
      </c>
      <c r="AI19" s="2" t="str">
        <f t="shared" si="0"/>
        <v>N.A.</v>
      </c>
      <c r="AJ19" s="2">
        <f t="shared" si="0"/>
        <v>6736.6666666666661</v>
      </c>
      <c r="AK19" s="2">
        <f t="shared" si="0"/>
        <v>9675</v>
      </c>
      <c r="AL19" s="2">
        <f t="shared" si="0"/>
        <v>1047.565257352941</v>
      </c>
      <c r="AM19" s="2">
        <f t="shared" si="0"/>
        <v>6000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2528.5503211991436</v>
      </c>
      <c r="AQ19" s="13">
        <f t="shared" ref="AQ19" si="13">IFERROR(M19/AB19, "N.A.")</f>
        <v>6442.6470588235297</v>
      </c>
      <c r="AR19" s="14">
        <f t="shared" ref="AR19" si="14">IFERROR(N19/AC19, "N.A.")</f>
        <v>3186.9675440332476</v>
      </c>
    </row>
    <row r="20" spans="1:44" ht="15" customHeight="1" thickBot="1" x14ac:dyDescent="0.3">
      <c r="A20" s="5" t="s">
        <v>0</v>
      </c>
      <c r="B20" s="44">
        <f>B19+C19</f>
        <v>28313715</v>
      </c>
      <c r="C20" s="45"/>
      <c r="D20" s="44">
        <f>D19+E19</f>
        <v>1406100.0000000002</v>
      </c>
      <c r="E20" s="45"/>
      <c r="F20" s="44">
        <f>F19+G19</f>
        <v>10510920</v>
      </c>
      <c r="G20" s="45"/>
      <c r="H20" s="44">
        <f>H19+I19</f>
        <v>8080505.9999999991</v>
      </c>
      <c r="I20" s="45"/>
      <c r="J20" s="44">
        <f>J19+K19</f>
        <v>0</v>
      </c>
      <c r="K20" s="45"/>
      <c r="L20" s="44">
        <f>L19+M19</f>
        <v>48311241</v>
      </c>
      <c r="M20" s="46"/>
      <c r="N20" s="22">
        <f>B20+D20+F20+H20+J20</f>
        <v>48311241</v>
      </c>
      <c r="P20" s="5" t="s">
        <v>0</v>
      </c>
      <c r="Q20" s="44">
        <f>Q19+R19</f>
        <v>5547</v>
      </c>
      <c r="R20" s="45"/>
      <c r="S20" s="44">
        <f>S19+T19</f>
        <v>534</v>
      </c>
      <c r="T20" s="45"/>
      <c r="U20" s="44">
        <f>U19+V19</f>
        <v>1275</v>
      </c>
      <c r="V20" s="45"/>
      <c r="W20" s="44">
        <f>W19+X19</f>
        <v>6735</v>
      </c>
      <c r="X20" s="45"/>
      <c r="Y20" s="44">
        <f>Y19+Z19</f>
        <v>1068</v>
      </c>
      <c r="Z20" s="45"/>
      <c r="AA20" s="44">
        <f>AA19+AB19</f>
        <v>15159</v>
      </c>
      <c r="AB20" s="45"/>
      <c r="AC20" s="23">
        <f>Q20+S20+U20+W20+Y20</f>
        <v>15159</v>
      </c>
      <c r="AE20" s="5" t="s">
        <v>0</v>
      </c>
      <c r="AF20" s="24">
        <f>IFERROR(B20/Q20,"N.A.")</f>
        <v>5104.3293672255277</v>
      </c>
      <c r="AG20" s="25"/>
      <c r="AH20" s="24">
        <f>IFERROR(D20/S20,"N.A.")</f>
        <v>2633.1460674157306</v>
      </c>
      <c r="AI20" s="25"/>
      <c r="AJ20" s="24">
        <f>IFERROR(F20/U20,"N.A.")</f>
        <v>8243.8588235294119</v>
      </c>
      <c r="AK20" s="25"/>
      <c r="AL20" s="24">
        <f>IFERROR(H20/W20,"N.A.")</f>
        <v>1199.7781737193764</v>
      </c>
      <c r="AM20" s="25"/>
      <c r="AN20" s="24">
        <f>IFERROR(J20/Y20,"N.A.")</f>
        <v>0</v>
      </c>
      <c r="AO20" s="25"/>
      <c r="AP20" s="24">
        <f>IFERROR(L20/AA20,"N.A.")</f>
        <v>3186.9675440332476</v>
      </c>
      <c r="AQ20" s="25"/>
      <c r="AR20" s="16">
        <f>IFERROR(N20/AC20, "N.A.")</f>
        <v>3186.9675440332476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6" t="s">
        <v>1</v>
      </c>
      <c r="B23" s="29" t="s">
        <v>2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26" t="s">
        <v>0</v>
      </c>
      <c r="P23" s="26" t="s">
        <v>1</v>
      </c>
      <c r="Q23" s="29" t="s">
        <v>2</v>
      </c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26" t="s">
        <v>0</v>
      </c>
      <c r="AE23" s="26" t="s">
        <v>1</v>
      </c>
      <c r="AF23" s="29" t="s">
        <v>2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26" t="s">
        <v>0</v>
      </c>
    </row>
    <row r="24" spans="1:44" ht="15" customHeight="1" x14ac:dyDescent="0.25">
      <c r="A24" s="27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8"/>
      <c r="N24" s="27"/>
      <c r="P24" s="27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8"/>
      <c r="AC24" s="27"/>
      <c r="AE24" s="27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8"/>
      <c r="AR24" s="27"/>
    </row>
    <row r="25" spans="1:44" ht="15" customHeight="1" thickBot="1" x14ac:dyDescent="0.3">
      <c r="A25" s="27"/>
      <c r="B25" s="40" t="s">
        <v>8</v>
      </c>
      <c r="C25" s="41"/>
      <c r="D25" s="42" t="s">
        <v>9</v>
      </c>
      <c r="E25" s="43"/>
      <c r="F25" s="36"/>
      <c r="G25" s="37"/>
      <c r="H25" s="36"/>
      <c r="I25" s="37"/>
      <c r="J25" s="36"/>
      <c r="K25" s="37"/>
      <c r="L25" s="36"/>
      <c r="M25" s="39"/>
      <c r="N25" s="27"/>
      <c r="P25" s="27"/>
      <c r="Q25" s="40" t="s">
        <v>8</v>
      </c>
      <c r="R25" s="41"/>
      <c r="S25" s="42" t="s">
        <v>9</v>
      </c>
      <c r="T25" s="43"/>
      <c r="U25" s="36"/>
      <c r="V25" s="37"/>
      <c r="W25" s="36"/>
      <c r="X25" s="37"/>
      <c r="Y25" s="36"/>
      <c r="Z25" s="37"/>
      <c r="AA25" s="36"/>
      <c r="AB25" s="39"/>
      <c r="AC25" s="27"/>
      <c r="AE25" s="27"/>
      <c r="AF25" s="40" t="s">
        <v>8</v>
      </c>
      <c r="AG25" s="41"/>
      <c r="AH25" s="42" t="s">
        <v>9</v>
      </c>
      <c r="AI25" s="43"/>
      <c r="AJ25" s="36"/>
      <c r="AK25" s="37"/>
      <c r="AL25" s="36"/>
      <c r="AM25" s="37"/>
      <c r="AN25" s="36"/>
      <c r="AO25" s="37"/>
      <c r="AP25" s="36"/>
      <c r="AQ25" s="39"/>
      <c r="AR25" s="27"/>
    </row>
    <row r="26" spans="1:44" ht="15" customHeight="1" thickBot="1" x14ac:dyDescent="0.3">
      <c r="A26" s="28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8"/>
      <c r="P26" s="28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8"/>
      <c r="AE26" s="28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8"/>
    </row>
    <row r="27" spans="1:44" ht="15" customHeight="1" thickBot="1" x14ac:dyDescent="0.3">
      <c r="A27" s="3" t="s">
        <v>12</v>
      </c>
      <c r="B27" s="2">
        <v>1687320</v>
      </c>
      <c r="C27" s="2"/>
      <c r="D27" s="2"/>
      <c r="E27" s="2"/>
      <c r="F27" s="2">
        <v>4183469.9999999995</v>
      </c>
      <c r="G27" s="2"/>
      <c r="H27" s="2">
        <v>1480050</v>
      </c>
      <c r="I27" s="2"/>
      <c r="J27" s="2"/>
      <c r="K27" s="2"/>
      <c r="L27" s="1">
        <f>B27+D27+F27+H27+J27</f>
        <v>7350840</v>
      </c>
      <c r="M27" s="13">
        <f>C27+E27+G27+I27+K27</f>
        <v>0</v>
      </c>
      <c r="N27" s="14">
        <f>L27+M27</f>
        <v>7350840</v>
      </c>
      <c r="P27" s="3" t="s">
        <v>12</v>
      </c>
      <c r="Q27" s="2">
        <v>327</v>
      </c>
      <c r="R27" s="2">
        <v>0</v>
      </c>
      <c r="S27" s="2">
        <v>0</v>
      </c>
      <c r="T27" s="2">
        <v>0</v>
      </c>
      <c r="U27" s="2">
        <v>621</v>
      </c>
      <c r="V27" s="2">
        <v>0</v>
      </c>
      <c r="W27" s="2">
        <v>1035</v>
      </c>
      <c r="X27" s="2">
        <v>0</v>
      </c>
      <c r="Y27" s="2">
        <v>0</v>
      </c>
      <c r="Z27" s="2">
        <v>0</v>
      </c>
      <c r="AA27" s="1">
        <f>Q27+S27+U27+W27+Y27</f>
        <v>1983</v>
      </c>
      <c r="AB27" s="13">
        <f>R27+T27+V27+X27+Z27</f>
        <v>0</v>
      </c>
      <c r="AC27" s="14">
        <f>AA27+AB27</f>
        <v>1983</v>
      </c>
      <c r="AE27" s="3" t="s">
        <v>12</v>
      </c>
      <c r="AF27" s="2">
        <f>IFERROR(B27/Q27, "N.A.")</f>
        <v>5160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>
        <f t="shared" si="15"/>
        <v>6736.6666666666661</v>
      </c>
      <c r="AK27" s="2" t="str">
        <f t="shared" si="15"/>
        <v>N.A.</v>
      </c>
      <c r="AL27" s="2">
        <f t="shared" si="15"/>
        <v>1430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3706.9288956127079</v>
      </c>
      <c r="AQ27" s="13" t="str">
        <f t="shared" si="15"/>
        <v>N.A.</v>
      </c>
      <c r="AR27" s="14">
        <f t="shared" si="15"/>
        <v>3706.9288956127079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11215650</v>
      </c>
      <c r="C29" s="2">
        <v>8859300</v>
      </c>
      <c r="D29" s="2"/>
      <c r="E29" s="2"/>
      <c r="F29" s="2"/>
      <c r="G29" s="2"/>
      <c r="H29" s="2"/>
      <c r="I29" s="2">
        <v>1242000</v>
      </c>
      <c r="J29" s="2"/>
      <c r="K29" s="2"/>
      <c r="L29" s="1">
        <f t="shared" si="16"/>
        <v>11215650</v>
      </c>
      <c r="M29" s="13">
        <f t="shared" si="16"/>
        <v>10101300</v>
      </c>
      <c r="N29" s="14">
        <f t="shared" si="17"/>
        <v>21316950</v>
      </c>
      <c r="P29" s="3" t="s">
        <v>14</v>
      </c>
      <c r="Q29" s="2">
        <v>1155</v>
      </c>
      <c r="R29" s="2">
        <v>1482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207</v>
      </c>
      <c r="Y29" s="2">
        <v>0</v>
      </c>
      <c r="Z29" s="2">
        <v>0</v>
      </c>
      <c r="AA29" s="1">
        <f t="shared" si="18"/>
        <v>1155</v>
      </c>
      <c r="AB29" s="13">
        <f t="shared" si="18"/>
        <v>1689</v>
      </c>
      <c r="AC29" s="14">
        <f t="shared" si="19"/>
        <v>2844</v>
      </c>
      <c r="AE29" s="3" t="s">
        <v>14</v>
      </c>
      <c r="AF29" s="2">
        <f t="shared" si="20"/>
        <v>9710.5194805194806</v>
      </c>
      <c r="AG29" s="2">
        <f t="shared" si="15"/>
        <v>5977.9352226720648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>
        <f t="shared" si="15"/>
        <v>6000</v>
      </c>
      <c r="AN29" s="2" t="str">
        <f t="shared" si="15"/>
        <v>N.A.</v>
      </c>
      <c r="AO29" s="2" t="str">
        <f t="shared" si="15"/>
        <v>N.A.</v>
      </c>
      <c r="AP29" s="15">
        <f t="shared" si="15"/>
        <v>9710.5194805194806</v>
      </c>
      <c r="AQ29" s="13">
        <f t="shared" si="15"/>
        <v>5980.6394316163414</v>
      </c>
      <c r="AR29" s="14">
        <f t="shared" si="15"/>
        <v>7495.4113924050635</v>
      </c>
    </row>
    <row r="30" spans="1:44" ht="15" customHeight="1" thickBot="1" x14ac:dyDescent="0.3">
      <c r="A30" s="3" t="s">
        <v>15</v>
      </c>
      <c r="B30" s="2">
        <v>3134295</v>
      </c>
      <c r="C30" s="2"/>
      <c r="D30" s="2">
        <v>1406100.0000000002</v>
      </c>
      <c r="E30" s="2"/>
      <c r="F30" s="2"/>
      <c r="G30" s="2">
        <v>4218300</v>
      </c>
      <c r="H30" s="2">
        <v>2397564</v>
      </c>
      <c r="I30" s="2"/>
      <c r="J30" s="2">
        <v>0</v>
      </c>
      <c r="K30" s="2"/>
      <c r="L30" s="1">
        <f t="shared" si="16"/>
        <v>6937959</v>
      </c>
      <c r="M30" s="13">
        <f t="shared" si="16"/>
        <v>4218300</v>
      </c>
      <c r="N30" s="14">
        <f t="shared" si="17"/>
        <v>11156259</v>
      </c>
      <c r="P30" s="3" t="s">
        <v>15</v>
      </c>
      <c r="Q30" s="2">
        <v>981</v>
      </c>
      <c r="R30" s="2">
        <v>0</v>
      </c>
      <c r="S30" s="2">
        <v>534</v>
      </c>
      <c r="T30" s="2">
        <v>0</v>
      </c>
      <c r="U30" s="2">
        <v>0</v>
      </c>
      <c r="V30" s="2">
        <v>327</v>
      </c>
      <c r="W30" s="2">
        <v>3891</v>
      </c>
      <c r="X30" s="2">
        <v>0</v>
      </c>
      <c r="Y30" s="2">
        <v>654</v>
      </c>
      <c r="Z30" s="2">
        <v>0</v>
      </c>
      <c r="AA30" s="1">
        <f t="shared" si="18"/>
        <v>6060</v>
      </c>
      <c r="AB30" s="13">
        <f t="shared" si="18"/>
        <v>327</v>
      </c>
      <c r="AC30" s="21">
        <f t="shared" si="19"/>
        <v>6387</v>
      </c>
      <c r="AE30" s="3" t="s">
        <v>15</v>
      </c>
      <c r="AF30" s="2">
        <f t="shared" si="20"/>
        <v>3195</v>
      </c>
      <c r="AG30" s="2" t="str">
        <f t="shared" si="15"/>
        <v>N.A.</v>
      </c>
      <c r="AH30" s="2">
        <f t="shared" si="15"/>
        <v>2633.1460674157306</v>
      </c>
      <c r="AI30" s="2" t="str">
        <f t="shared" si="15"/>
        <v>N.A.</v>
      </c>
      <c r="AJ30" s="2" t="str">
        <f t="shared" si="15"/>
        <v>N.A.</v>
      </c>
      <c r="AK30" s="2">
        <f t="shared" si="15"/>
        <v>12900</v>
      </c>
      <c r="AL30" s="2">
        <f t="shared" si="15"/>
        <v>616.18195836545874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1144.8777227722771</v>
      </c>
      <c r="AQ30" s="13">
        <f t="shared" si="15"/>
        <v>12900</v>
      </c>
      <c r="AR30" s="14">
        <f t="shared" si="15"/>
        <v>1746.7134805072803</v>
      </c>
    </row>
    <row r="31" spans="1:44" ht="15" customHeight="1" thickBot="1" x14ac:dyDescent="0.3">
      <c r="A31" s="4" t="s">
        <v>16</v>
      </c>
      <c r="B31" s="2">
        <v>16037265</v>
      </c>
      <c r="C31" s="2">
        <v>8859300</v>
      </c>
      <c r="D31" s="2">
        <v>1406100.0000000002</v>
      </c>
      <c r="E31" s="2"/>
      <c r="F31" s="2">
        <v>4183469.9999999995</v>
      </c>
      <c r="G31" s="2">
        <v>4218300</v>
      </c>
      <c r="H31" s="2">
        <v>3877613.9999999995</v>
      </c>
      <c r="I31" s="2">
        <v>1242000</v>
      </c>
      <c r="J31" s="2">
        <v>0</v>
      </c>
      <c r="K31" s="2"/>
      <c r="L31" s="1">
        <f t="shared" ref="L31" si="21">B31+D31+F31+H31+J31</f>
        <v>25504449</v>
      </c>
      <c r="M31" s="13">
        <f t="shared" ref="M31" si="22">C31+E31+G31+I31+K31</f>
        <v>14319600</v>
      </c>
      <c r="N31" s="21">
        <f t="shared" ref="N31" si="23">L31+M31</f>
        <v>39824049</v>
      </c>
      <c r="P31" s="4" t="s">
        <v>16</v>
      </c>
      <c r="Q31" s="2">
        <v>2463</v>
      </c>
      <c r="R31" s="2">
        <v>1482</v>
      </c>
      <c r="S31" s="2">
        <v>534</v>
      </c>
      <c r="T31" s="2">
        <v>0</v>
      </c>
      <c r="U31" s="2">
        <v>621</v>
      </c>
      <c r="V31" s="2">
        <v>327</v>
      </c>
      <c r="W31" s="2">
        <v>4926</v>
      </c>
      <c r="X31" s="2">
        <v>207</v>
      </c>
      <c r="Y31" s="2">
        <v>654</v>
      </c>
      <c r="Z31" s="2">
        <v>0</v>
      </c>
      <c r="AA31" s="1">
        <f t="shared" ref="AA31" si="24">Q31+S31+U31+W31+Y31</f>
        <v>9198</v>
      </c>
      <c r="AB31" s="13">
        <f t="shared" ref="AB31" si="25">R31+T31+V31+X31+Z31</f>
        <v>2016</v>
      </c>
      <c r="AC31" s="14">
        <f t="shared" ref="AC31" si="26">AA31+AB31</f>
        <v>11214</v>
      </c>
      <c r="AE31" s="4" t="s">
        <v>16</v>
      </c>
      <c r="AF31" s="2">
        <f t="shared" si="20"/>
        <v>6511.2728380024364</v>
      </c>
      <c r="AG31" s="2">
        <f t="shared" si="15"/>
        <v>5977.9352226720648</v>
      </c>
      <c r="AH31" s="2">
        <f t="shared" si="15"/>
        <v>2633.1460674157306</v>
      </c>
      <c r="AI31" s="2" t="str">
        <f t="shared" si="15"/>
        <v>N.A.</v>
      </c>
      <c r="AJ31" s="2">
        <f t="shared" si="15"/>
        <v>6736.6666666666661</v>
      </c>
      <c r="AK31" s="2">
        <f t="shared" si="15"/>
        <v>12900</v>
      </c>
      <c r="AL31" s="2">
        <f t="shared" si="15"/>
        <v>787.17295980511562</v>
      </c>
      <c r="AM31" s="2">
        <f t="shared" si="15"/>
        <v>6000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2772.8255055446834</v>
      </c>
      <c r="AQ31" s="13">
        <f t="shared" ref="AQ31" si="28">IFERROR(M31/AB31, "N.A.")</f>
        <v>7102.9761904761908</v>
      </c>
      <c r="AR31" s="14">
        <f t="shared" ref="AR31" si="29">IFERROR(N31/AC31, "N.A.")</f>
        <v>3551.2795612627074</v>
      </c>
    </row>
    <row r="32" spans="1:44" ht="15" customHeight="1" thickBot="1" x14ac:dyDescent="0.3">
      <c r="A32" s="5" t="s">
        <v>0</v>
      </c>
      <c r="B32" s="44">
        <f>B31+C31</f>
        <v>24896565</v>
      </c>
      <c r="C32" s="45"/>
      <c r="D32" s="44">
        <f>D31+E31</f>
        <v>1406100.0000000002</v>
      </c>
      <c r="E32" s="45"/>
      <c r="F32" s="44">
        <f>F31+G31</f>
        <v>8401770</v>
      </c>
      <c r="G32" s="45"/>
      <c r="H32" s="44">
        <f>H31+I31</f>
        <v>5119614</v>
      </c>
      <c r="I32" s="45"/>
      <c r="J32" s="44">
        <f>J31+K31</f>
        <v>0</v>
      </c>
      <c r="K32" s="45"/>
      <c r="L32" s="44">
        <f>L31+M31</f>
        <v>39824049</v>
      </c>
      <c r="M32" s="46"/>
      <c r="N32" s="22">
        <f>B32+D32+F32+H32+J32</f>
        <v>39824049</v>
      </c>
      <c r="P32" s="5" t="s">
        <v>0</v>
      </c>
      <c r="Q32" s="44">
        <f>Q31+R31</f>
        <v>3945</v>
      </c>
      <c r="R32" s="45"/>
      <c r="S32" s="44">
        <f>S31+T31</f>
        <v>534</v>
      </c>
      <c r="T32" s="45"/>
      <c r="U32" s="44">
        <f>U31+V31</f>
        <v>948</v>
      </c>
      <c r="V32" s="45"/>
      <c r="W32" s="44">
        <f>W31+X31</f>
        <v>5133</v>
      </c>
      <c r="X32" s="45"/>
      <c r="Y32" s="44">
        <f>Y31+Z31</f>
        <v>654</v>
      </c>
      <c r="Z32" s="45"/>
      <c r="AA32" s="44">
        <f>AA31+AB31</f>
        <v>11214</v>
      </c>
      <c r="AB32" s="45"/>
      <c r="AC32" s="23">
        <f>Q32+S32+U32+W32+Y32</f>
        <v>11214</v>
      </c>
      <c r="AE32" s="5" t="s">
        <v>0</v>
      </c>
      <c r="AF32" s="24">
        <f>IFERROR(B32/Q32,"N.A.")</f>
        <v>6310.916349809886</v>
      </c>
      <c r="AG32" s="25"/>
      <c r="AH32" s="24">
        <f>IFERROR(D32/S32,"N.A.")</f>
        <v>2633.1460674157306</v>
      </c>
      <c r="AI32" s="25"/>
      <c r="AJ32" s="24">
        <f>IFERROR(F32/U32,"N.A.")</f>
        <v>8862.6265822784808</v>
      </c>
      <c r="AK32" s="25"/>
      <c r="AL32" s="24">
        <f>IFERROR(H32/W32,"N.A.")</f>
        <v>997.39216832261832</v>
      </c>
      <c r="AM32" s="25"/>
      <c r="AN32" s="24">
        <f>IFERROR(J32/Y32,"N.A.")</f>
        <v>0</v>
      </c>
      <c r="AO32" s="25"/>
      <c r="AP32" s="24">
        <f>IFERROR(L32/AA32,"N.A.")</f>
        <v>3551.2795612627074</v>
      </c>
      <c r="AQ32" s="25"/>
      <c r="AR32" s="16">
        <f>IFERROR(N32/AC32, "N.A.")</f>
        <v>3551.2795612627074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6" t="s">
        <v>1</v>
      </c>
      <c r="B35" s="29" t="s">
        <v>2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26" t="s">
        <v>0</v>
      </c>
      <c r="P35" s="26" t="s">
        <v>1</v>
      </c>
      <c r="Q35" s="29" t="s">
        <v>2</v>
      </c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26" t="s">
        <v>0</v>
      </c>
      <c r="AE35" s="26" t="s">
        <v>1</v>
      </c>
      <c r="AF35" s="29" t="s">
        <v>2</v>
      </c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26" t="s">
        <v>0</v>
      </c>
    </row>
    <row r="36" spans="1:44" ht="15" customHeight="1" x14ac:dyDescent="0.25">
      <c r="A36" s="27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8"/>
      <c r="N36" s="27"/>
      <c r="P36" s="27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8"/>
      <c r="AC36" s="27"/>
      <c r="AE36" s="27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8"/>
      <c r="AR36" s="27"/>
    </row>
    <row r="37" spans="1:44" ht="15" customHeight="1" thickBot="1" x14ac:dyDescent="0.3">
      <c r="A37" s="27"/>
      <c r="B37" s="40" t="s">
        <v>8</v>
      </c>
      <c r="C37" s="41"/>
      <c r="D37" s="42" t="s">
        <v>9</v>
      </c>
      <c r="E37" s="43"/>
      <c r="F37" s="36"/>
      <c r="G37" s="37"/>
      <c r="H37" s="36"/>
      <c r="I37" s="37"/>
      <c r="J37" s="36"/>
      <c r="K37" s="37"/>
      <c r="L37" s="36"/>
      <c r="M37" s="39"/>
      <c r="N37" s="27"/>
      <c r="P37" s="27"/>
      <c r="Q37" s="40" t="s">
        <v>8</v>
      </c>
      <c r="R37" s="41"/>
      <c r="S37" s="42" t="s">
        <v>9</v>
      </c>
      <c r="T37" s="43"/>
      <c r="U37" s="36"/>
      <c r="V37" s="37"/>
      <c r="W37" s="36"/>
      <c r="X37" s="37"/>
      <c r="Y37" s="36"/>
      <c r="Z37" s="37"/>
      <c r="AA37" s="36"/>
      <c r="AB37" s="39"/>
      <c r="AC37" s="27"/>
      <c r="AE37" s="27"/>
      <c r="AF37" s="40" t="s">
        <v>8</v>
      </c>
      <c r="AG37" s="41"/>
      <c r="AH37" s="42" t="s">
        <v>9</v>
      </c>
      <c r="AI37" s="43"/>
      <c r="AJ37" s="36"/>
      <c r="AK37" s="37"/>
      <c r="AL37" s="36"/>
      <c r="AM37" s="37"/>
      <c r="AN37" s="36"/>
      <c r="AO37" s="37"/>
      <c r="AP37" s="36"/>
      <c r="AQ37" s="39"/>
      <c r="AR37" s="27"/>
    </row>
    <row r="38" spans="1:44" ht="15" customHeight="1" thickBot="1" x14ac:dyDescent="0.3">
      <c r="A38" s="28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8"/>
      <c r="P38" s="28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8"/>
      <c r="AE38" s="28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8"/>
    </row>
    <row r="39" spans="1:44" ht="15" customHeight="1" thickBot="1" x14ac:dyDescent="0.3">
      <c r="A39" s="3" t="s">
        <v>12</v>
      </c>
      <c r="B39" s="2">
        <v>1406100</v>
      </c>
      <c r="C39" s="2"/>
      <c r="D39" s="2"/>
      <c r="E39" s="2"/>
      <c r="F39" s="2"/>
      <c r="G39" s="2"/>
      <c r="H39" s="2">
        <v>2792160</v>
      </c>
      <c r="I39" s="2"/>
      <c r="J39" s="2">
        <v>0</v>
      </c>
      <c r="K39" s="2"/>
      <c r="L39" s="1">
        <f>B39+D39+F39+H39+J39</f>
        <v>4198260</v>
      </c>
      <c r="M39" s="13">
        <f>C39+E39+G39+I39+K39</f>
        <v>0</v>
      </c>
      <c r="N39" s="14">
        <f>L39+M39</f>
        <v>4198260</v>
      </c>
      <c r="P39" s="3" t="s">
        <v>12</v>
      </c>
      <c r="Q39" s="2">
        <v>327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1275</v>
      </c>
      <c r="X39" s="2">
        <v>0</v>
      </c>
      <c r="Y39" s="2">
        <v>414</v>
      </c>
      <c r="Z39" s="2">
        <v>0</v>
      </c>
      <c r="AA39" s="1">
        <f>Q39+S39+U39+W39+Y39</f>
        <v>2016</v>
      </c>
      <c r="AB39" s="13">
        <f>R39+T39+V39+X39+Z39</f>
        <v>0</v>
      </c>
      <c r="AC39" s="14">
        <f>AA39+AB39</f>
        <v>2016</v>
      </c>
      <c r="AE39" s="3" t="s">
        <v>12</v>
      </c>
      <c r="AF39" s="2">
        <f>IFERROR(B39/Q39, "N.A.")</f>
        <v>4300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2189.9294117647059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2082.4702380952381</v>
      </c>
      <c r="AQ39" s="13" t="str">
        <f t="shared" si="30"/>
        <v>N.A.</v>
      </c>
      <c r="AR39" s="14">
        <f t="shared" si="30"/>
        <v>2082.4702380952381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0</v>
      </c>
      <c r="M40" s="13">
        <f t="shared" si="31"/>
        <v>0</v>
      </c>
      <c r="N40" s="14">
        <f t="shared" ref="N40:N42" si="32">L40+M40</f>
        <v>0</v>
      </c>
      <c r="P40" s="3" t="s">
        <v>13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0</v>
      </c>
      <c r="AB40" s="13">
        <f t="shared" si="33"/>
        <v>0</v>
      </c>
      <c r="AC40" s="14">
        <f t="shared" ref="AC40:AC42" si="34">AA40+AB40</f>
        <v>0</v>
      </c>
      <c r="AE40" s="3" t="s">
        <v>13</v>
      </c>
      <c r="AF40" s="2" t="str">
        <f t="shared" ref="AF40:AF43" si="35">IFERROR(B40/Q40, "N.A.")</f>
        <v>N.A.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 t="str">
        <f t="shared" si="30"/>
        <v>N.A.</v>
      </c>
      <c r="AQ40" s="13" t="str">
        <f t="shared" si="30"/>
        <v>N.A.</v>
      </c>
      <c r="AR40" s="14" t="str">
        <f t="shared" si="30"/>
        <v>N.A.</v>
      </c>
    </row>
    <row r="41" spans="1:44" ht="15" customHeight="1" thickBot="1" x14ac:dyDescent="0.3">
      <c r="A41" s="3" t="s">
        <v>14</v>
      </c>
      <c r="B41" s="2">
        <v>703050</v>
      </c>
      <c r="C41" s="2">
        <v>0</v>
      </c>
      <c r="D41" s="2"/>
      <c r="E41" s="2"/>
      <c r="F41" s="2"/>
      <c r="G41" s="2"/>
      <c r="H41" s="2"/>
      <c r="I41" s="2"/>
      <c r="J41" s="2"/>
      <c r="K41" s="2"/>
      <c r="L41" s="1">
        <f t="shared" si="31"/>
        <v>703050</v>
      </c>
      <c r="M41" s="13">
        <f t="shared" si="31"/>
        <v>0</v>
      </c>
      <c r="N41" s="14">
        <f t="shared" si="32"/>
        <v>703050</v>
      </c>
      <c r="P41" s="3" t="s">
        <v>14</v>
      </c>
      <c r="Q41" s="2">
        <v>741</v>
      </c>
      <c r="R41" s="2">
        <v>207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1">
        <f t="shared" si="33"/>
        <v>741</v>
      </c>
      <c r="AB41" s="13">
        <f t="shared" si="33"/>
        <v>207</v>
      </c>
      <c r="AC41" s="14">
        <f t="shared" si="34"/>
        <v>948</v>
      </c>
      <c r="AE41" s="3" t="s">
        <v>14</v>
      </c>
      <c r="AF41" s="2">
        <f t="shared" si="35"/>
        <v>948.78542510121463</v>
      </c>
      <c r="AG41" s="2">
        <f t="shared" si="30"/>
        <v>0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 t="str">
        <f t="shared" si="30"/>
        <v>N.A.</v>
      </c>
      <c r="AO41" s="2" t="str">
        <f t="shared" si="30"/>
        <v>N.A.</v>
      </c>
      <c r="AP41" s="15">
        <f t="shared" si="30"/>
        <v>948.78542510121463</v>
      </c>
      <c r="AQ41" s="13">
        <f t="shared" si="30"/>
        <v>0</v>
      </c>
      <c r="AR41" s="14">
        <f t="shared" si="30"/>
        <v>741.61392405063293</v>
      </c>
    </row>
    <row r="42" spans="1:44" ht="15" customHeight="1" thickBot="1" x14ac:dyDescent="0.3">
      <c r="A42" s="3" t="s">
        <v>15</v>
      </c>
      <c r="B42" s="2">
        <v>1308000</v>
      </c>
      <c r="C42" s="2"/>
      <c r="D42" s="2"/>
      <c r="E42" s="2"/>
      <c r="F42" s="2"/>
      <c r="G42" s="2">
        <v>2109150</v>
      </c>
      <c r="H42" s="2">
        <v>168732</v>
      </c>
      <c r="I42" s="2"/>
      <c r="J42" s="2"/>
      <c r="K42" s="2"/>
      <c r="L42" s="1">
        <f t="shared" si="31"/>
        <v>1476732</v>
      </c>
      <c r="M42" s="13">
        <f t="shared" si="31"/>
        <v>2109150</v>
      </c>
      <c r="N42" s="14">
        <f t="shared" si="32"/>
        <v>3585882</v>
      </c>
      <c r="P42" s="3" t="s">
        <v>15</v>
      </c>
      <c r="Q42" s="2">
        <v>327</v>
      </c>
      <c r="R42" s="2">
        <v>0</v>
      </c>
      <c r="S42" s="2">
        <v>0</v>
      </c>
      <c r="T42" s="2">
        <v>0</v>
      </c>
      <c r="U42" s="2">
        <v>0</v>
      </c>
      <c r="V42" s="2">
        <v>327</v>
      </c>
      <c r="W42" s="2">
        <v>327</v>
      </c>
      <c r="X42" s="2">
        <v>0</v>
      </c>
      <c r="Y42" s="2">
        <v>0</v>
      </c>
      <c r="Z42" s="2">
        <v>0</v>
      </c>
      <c r="AA42" s="1">
        <f t="shared" si="33"/>
        <v>654</v>
      </c>
      <c r="AB42" s="13">
        <f t="shared" si="33"/>
        <v>327</v>
      </c>
      <c r="AC42" s="14">
        <f t="shared" si="34"/>
        <v>981</v>
      </c>
      <c r="AE42" s="3" t="s">
        <v>15</v>
      </c>
      <c r="AF42" s="2">
        <f t="shared" si="35"/>
        <v>4000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>
        <f t="shared" si="30"/>
        <v>6450</v>
      </c>
      <c r="AL42" s="2">
        <f t="shared" si="30"/>
        <v>516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>
        <f t="shared" si="30"/>
        <v>2258</v>
      </c>
      <c r="AQ42" s="13">
        <f t="shared" si="30"/>
        <v>6450</v>
      </c>
      <c r="AR42" s="14">
        <f t="shared" si="30"/>
        <v>3655.3333333333335</v>
      </c>
    </row>
    <row r="43" spans="1:44" ht="15" customHeight="1" thickBot="1" x14ac:dyDescent="0.3">
      <c r="A43" s="4" t="s">
        <v>16</v>
      </c>
      <c r="B43" s="2">
        <v>3417150</v>
      </c>
      <c r="C43" s="2">
        <v>0</v>
      </c>
      <c r="D43" s="2"/>
      <c r="E43" s="2"/>
      <c r="F43" s="2"/>
      <c r="G43" s="2">
        <v>2109150</v>
      </c>
      <c r="H43" s="2">
        <v>2960892</v>
      </c>
      <c r="I43" s="2"/>
      <c r="J43" s="2">
        <v>0</v>
      </c>
      <c r="K43" s="2"/>
      <c r="L43" s="1">
        <f t="shared" ref="L43" si="36">B43+D43+F43+H43+J43</f>
        <v>6378042</v>
      </c>
      <c r="M43" s="13">
        <f t="shared" ref="M43" si="37">C43+E43+G43+I43+K43</f>
        <v>2109150</v>
      </c>
      <c r="N43" s="21">
        <f t="shared" ref="N43" si="38">L43+M43</f>
        <v>8487192</v>
      </c>
      <c r="P43" s="4" t="s">
        <v>16</v>
      </c>
      <c r="Q43" s="2">
        <v>1395</v>
      </c>
      <c r="R43" s="2">
        <v>207</v>
      </c>
      <c r="S43" s="2">
        <v>0</v>
      </c>
      <c r="T43" s="2">
        <v>0</v>
      </c>
      <c r="U43" s="2">
        <v>0</v>
      </c>
      <c r="V43" s="2">
        <v>327</v>
      </c>
      <c r="W43" s="2">
        <v>1602</v>
      </c>
      <c r="X43" s="2">
        <v>0</v>
      </c>
      <c r="Y43" s="2">
        <v>414</v>
      </c>
      <c r="Z43" s="2">
        <v>0</v>
      </c>
      <c r="AA43" s="1">
        <f t="shared" ref="AA43" si="39">Q43+S43+U43+W43+Y43</f>
        <v>3411</v>
      </c>
      <c r="AB43" s="13">
        <f t="shared" ref="AB43" si="40">R43+T43+V43+X43+Z43</f>
        <v>534</v>
      </c>
      <c r="AC43" s="21">
        <f t="shared" ref="AC43" si="41">AA43+AB43</f>
        <v>3945</v>
      </c>
      <c r="AE43" s="4" t="s">
        <v>16</v>
      </c>
      <c r="AF43" s="2">
        <f t="shared" si="35"/>
        <v>2449.5698924731182</v>
      </c>
      <c r="AG43" s="2">
        <f t="shared" si="30"/>
        <v>0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>
        <f t="shared" si="30"/>
        <v>6450</v>
      </c>
      <c r="AL43" s="2">
        <f t="shared" si="30"/>
        <v>1848.2471910112361</v>
      </c>
      <c r="AM43" s="2" t="str">
        <f t="shared" si="30"/>
        <v>N.A.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1869.8452066842567</v>
      </c>
      <c r="AQ43" s="13">
        <f t="shared" ref="AQ43" si="43">IFERROR(M43/AB43, "N.A.")</f>
        <v>3949.7191011235955</v>
      </c>
      <c r="AR43" s="14">
        <f t="shared" ref="AR43" si="44">IFERROR(N43/AC43, "N.A.")</f>
        <v>2151.3794676806083</v>
      </c>
    </row>
    <row r="44" spans="1:44" ht="15" customHeight="1" thickBot="1" x14ac:dyDescent="0.3">
      <c r="A44" s="5" t="s">
        <v>0</v>
      </c>
      <c r="B44" s="44">
        <f>B43+C43</f>
        <v>3417150</v>
      </c>
      <c r="C44" s="45"/>
      <c r="D44" s="44">
        <f>D43+E43</f>
        <v>0</v>
      </c>
      <c r="E44" s="45"/>
      <c r="F44" s="44">
        <f>F43+G43</f>
        <v>2109150</v>
      </c>
      <c r="G44" s="45"/>
      <c r="H44" s="44">
        <f>H43+I43</f>
        <v>2960892</v>
      </c>
      <c r="I44" s="45"/>
      <c r="J44" s="44">
        <f>J43+K43</f>
        <v>0</v>
      </c>
      <c r="K44" s="45"/>
      <c r="L44" s="44">
        <f>L43+M43</f>
        <v>8487192</v>
      </c>
      <c r="M44" s="46"/>
      <c r="N44" s="22">
        <f>B44+D44+F44+H44+J44</f>
        <v>8487192</v>
      </c>
      <c r="P44" s="5" t="s">
        <v>0</v>
      </c>
      <c r="Q44" s="44">
        <f>Q43+R43</f>
        <v>1602</v>
      </c>
      <c r="R44" s="45"/>
      <c r="S44" s="44">
        <f>S43+T43</f>
        <v>0</v>
      </c>
      <c r="T44" s="45"/>
      <c r="U44" s="44">
        <f>U43+V43</f>
        <v>327</v>
      </c>
      <c r="V44" s="45"/>
      <c r="W44" s="44">
        <f>W43+X43</f>
        <v>1602</v>
      </c>
      <c r="X44" s="45"/>
      <c r="Y44" s="44">
        <f>Y43+Z43</f>
        <v>414</v>
      </c>
      <c r="Z44" s="45"/>
      <c r="AA44" s="44">
        <f>AA43+AB43</f>
        <v>3945</v>
      </c>
      <c r="AB44" s="46"/>
      <c r="AC44" s="22">
        <f>Q44+S44+U44+W44+Y44</f>
        <v>3945</v>
      </c>
      <c r="AE44" s="5" t="s">
        <v>0</v>
      </c>
      <c r="AF44" s="24">
        <f>IFERROR(B44/Q44,"N.A.")</f>
        <v>2133.0524344569289</v>
      </c>
      <c r="AG44" s="25"/>
      <c r="AH44" s="24" t="str">
        <f>IFERROR(D44/S44,"N.A.")</f>
        <v>N.A.</v>
      </c>
      <c r="AI44" s="25"/>
      <c r="AJ44" s="24">
        <f>IFERROR(F44/U44,"N.A.")</f>
        <v>6450</v>
      </c>
      <c r="AK44" s="25"/>
      <c r="AL44" s="24">
        <f>IFERROR(H44/W44,"N.A.")</f>
        <v>1848.2471910112361</v>
      </c>
      <c r="AM44" s="25"/>
      <c r="AN44" s="24">
        <f>IFERROR(J44/Y44,"N.A.")</f>
        <v>0</v>
      </c>
      <c r="AO44" s="25"/>
      <c r="AP44" s="24">
        <f>IFERROR(L44/AA44,"N.A.")</f>
        <v>2151.3794676806083</v>
      </c>
      <c r="AQ44" s="25"/>
      <c r="AR44" s="16">
        <f>IFERROR(N44/AC44, "N.A.")</f>
        <v>2151.3794676806083</v>
      </c>
    </row>
  </sheetData>
  <mergeCells count="144"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2023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6" t="s">
        <v>1</v>
      </c>
      <c r="B11" s="29" t="s">
        <v>2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26" t="s">
        <v>0</v>
      </c>
      <c r="P11" s="26" t="s">
        <v>1</v>
      </c>
      <c r="Q11" s="29" t="s">
        <v>2</v>
      </c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26" t="s">
        <v>0</v>
      </c>
      <c r="AE11" s="26" t="s">
        <v>1</v>
      </c>
      <c r="AF11" s="29" t="s">
        <v>2</v>
      </c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26" t="s">
        <v>0</v>
      </c>
    </row>
    <row r="12" spans="1:44" ht="15" customHeight="1" x14ac:dyDescent="0.25">
      <c r="A12" s="27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8"/>
      <c r="N12" s="27"/>
      <c r="P12" s="27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8"/>
      <c r="AC12" s="27"/>
      <c r="AE12" s="27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8"/>
      <c r="AR12" s="27"/>
    </row>
    <row r="13" spans="1:44" ht="15" customHeight="1" thickBot="1" x14ac:dyDescent="0.3">
      <c r="A13" s="27"/>
      <c r="B13" s="40" t="s">
        <v>8</v>
      </c>
      <c r="C13" s="41"/>
      <c r="D13" s="42" t="s">
        <v>9</v>
      </c>
      <c r="E13" s="43"/>
      <c r="F13" s="36"/>
      <c r="G13" s="37"/>
      <c r="H13" s="36"/>
      <c r="I13" s="37"/>
      <c r="J13" s="36"/>
      <c r="K13" s="37"/>
      <c r="L13" s="36"/>
      <c r="M13" s="39"/>
      <c r="N13" s="27"/>
      <c r="P13" s="27"/>
      <c r="Q13" s="40" t="s">
        <v>8</v>
      </c>
      <c r="R13" s="41"/>
      <c r="S13" s="42" t="s">
        <v>9</v>
      </c>
      <c r="T13" s="43"/>
      <c r="U13" s="36"/>
      <c r="V13" s="37"/>
      <c r="W13" s="36"/>
      <c r="X13" s="37"/>
      <c r="Y13" s="36"/>
      <c r="Z13" s="37"/>
      <c r="AA13" s="36"/>
      <c r="AB13" s="39"/>
      <c r="AC13" s="27"/>
      <c r="AE13" s="27"/>
      <c r="AF13" s="40" t="s">
        <v>8</v>
      </c>
      <c r="AG13" s="41"/>
      <c r="AH13" s="42" t="s">
        <v>9</v>
      </c>
      <c r="AI13" s="43"/>
      <c r="AJ13" s="36"/>
      <c r="AK13" s="37"/>
      <c r="AL13" s="36"/>
      <c r="AM13" s="37"/>
      <c r="AN13" s="36"/>
      <c r="AO13" s="37"/>
      <c r="AP13" s="36"/>
      <c r="AQ13" s="39"/>
      <c r="AR13" s="27"/>
    </row>
    <row r="14" spans="1:44" ht="15" customHeight="1" thickBot="1" x14ac:dyDescent="0.3">
      <c r="A14" s="28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8"/>
      <c r="P14" s="28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8"/>
      <c r="AE14" s="28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8"/>
    </row>
    <row r="15" spans="1:44" ht="15" customHeight="1" thickBot="1" x14ac:dyDescent="0.3">
      <c r="A15" s="3" t="s">
        <v>12</v>
      </c>
      <c r="B15" s="2">
        <v>4862289.9999999991</v>
      </c>
      <c r="C15" s="2"/>
      <c r="D15" s="2"/>
      <c r="E15" s="2"/>
      <c r="F15" s="2">
        <v>0</v>
      </c>
      <c r="G15" s="2"/>
      <c r="H15" s="2">
        <v>11000435</v>
      </c>
      <c r="I15" s="2"/>
      <c r="J15" s="2">
        <v>0</v>
      </c>
      <c r="K15" s="2"/>
      <c r="L15" s="1">
        <f>B15+D15+F15+H15+J15</f>
        <v>15862725</v>
      </c>
      <c r="M15" s="13">
        <f>C15+E15+G15+I15+K15</f>
        <v>0</v>
      </c>
      <c r="N15" s="14">
        <f>L15+M15</f>
        <v>15862725</v>
      </c>
      <c r="P15" s="3" t="s">
        <v>12</v>
      </c>
      <c r="Q15" s="2">
        <v>846</v>
      </c>
      <c r="R15" s="2">
        <v>0</v>
      </c>
      <c r="S15" s="2">
        <v>0</v>
      </c>
      <c r="T15" s="2">
        <v>0</v>
      </c>
      <c r="U15" s="2">
        <v>115</v>
      </c>
      <c r="V15" s="2">
        <v>0</v>
      </c>
      <c r="W15" s="2">
        <v>2319</v>
      </c>
      <c r="X15" s="2">
        <v>0</v>
      </c>
      <c r="Y15" s="2">
        <v>397</v>
      </c>
      <c r="Z15" s="2">
        <v>0</v>
      </c>
      <c r="AA15" s="1">
        <f>Q15+S15+U15+W15+Y15</f>
        <v>3677</v>
      </c>
      <c r="AB15" s="13">
        <f>R15+T15+V15+X15+Z15</f>
        <v>0</v>
      </c>
      <c r="AC15" s="14">
        <f>AA15+AB15</f>
        <v>3677</v>
      </c>
      <c r="AE15" s="3" t="s">
        <v>12</v>
      </c>
      <c r="AF15" s="2">
        <f>IFERROR(B15/Q15, "N.A.")</f>
        <v>5747.3877068557913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>
        <f t="shared" si="0"/>
        <v>0</v>
      </c>
      <c r="AK15" s="2" t="str">
        <f t="shared" si="0"/>
        <v>N.A.</v>
      </c>
      <c r="AL15" s="2">
        <f t="shared" si="0"/>
        <v>4743.6114704614056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4314.0399782431332</v>
      </c>
      <c r="AQ15" s="13" t="str">
        <f t="shared" si="0"/>
        <v>N.A.</v>
      </c>
      <c r="AR15" s="14">
        <f t="shared" si="0"/>
        <v>4314.0399782431332</v>
      </c>
    </row>
    <row r="16" spans="1:44" ht="15" customHeight="1" thickBot="1" x14ac:dyDescent="0.3">
      <c r="A16" s="3" t="s">
        <v>13</v>
      </c>
      <c r="B16" s="2">
        <v>602600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602600</v>
      </c>
      <c r="M16" s="13">
        <f t="shared" si="1"/>
        <v>0</v>
      </c>
      <c r="N16" s="14">
        <f t="shared" ref="N16:N18" si="2">L16+M16</f>
        <v>602600</v>
      </c>
      <c r="P16" s="3" t="s">
        <v>13</v>
      </c>
      <c r="Q16" s="2">
        <v>460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460</v>
      </c>
      <c r="AB16" s="13">
        <f t="shared" si="3"/>
        <v>0</v>
      </c>
      <c r="AC16" s="14">
        <f t="shared" ref="AC16:AC18" si="4">AA16+AB16</f>
        <v>460</v>
      </c>
      <c r="AE16" s="3" t="s">
        <v>13</v>
      </c>
      <c r="AF16" s="2">
        <f t="shared" ref="AF16:AF19" si="5">IFERROR(B16/Q16, "N.A.")</f>
        <v>1310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1310</v>
      </c>
      <c r="AQ16" s="13" t="str">
        <f t="shared" si="0"/>
        <v>N.A.</v>
      </c>
      <c r="AR16" s="14">
        <f t="shared" si="0"/>
        <v>1310</v>
      </c>
    </row>
    <row r="17" spans="1:44" ht="15" customHeight="1" thickBot="1" x14ac:dyDescent="0.3">
      <c r="A17" s="3" t="s">
        <v>14</v>
      </c>
      <c r="B17" s="2">
        <v>24681740</v>
      </c>
      <c r="C17" s="2">
        <v>25521610.000000004</v>
      </c>
      <c r="D17" s="2">
        <v>621000</v>
      </c>
      <c r="E17" s="2"/>
      <c r="F17" s="2"/>
      <c r="G17" s="2">
        <v>5010000</v>
      </c>
      <c r="H17" s="2"/>
      <c r="I17" s="2">
        <v>9957810</v>
      </c>
      <c r="J17" s="2"/>
      <c r="K17" s="2"/>
      <c r="L17" s="1">
        <f t="shared" si="1"/>
        <v>25302740</v>
      </c>
      <c r="M17" s="13">
        <f t="shared" si="1"/>
        <v>40489420</v>
      </c>
      <c r="N17" s="14">
        <f t="shared" si="2"/>
        <v>65792160</v>
      </c>
      <c r="P17" s="3" t="s">
        <v>14</v>
      </c>
      <c r="Q17" s="2">
        <v>3699</v>
      </c>
      <c r="R17" s="2">
        <v>2289</v>
      </c>
      <c r="S17" s="2">
        <v>115</v>
      </c>
      <c r="T17" s="2">
        <v>0</v>
      </c>
      <c r="U17" s="2">
        <v>0</v>
      </c>
      <c r="V17" s="2">
        <v>167</v>
      </c>
      <c r="W17" s="2">
        <v>0</v>
      </c>
      <c r="X17" s="2">
        <v>1139</v>
      </c>
      <c r="Y17" s="2">
        <v>0</v>
      </c>
      <c r="Z17" s="2">
        <v>0</v>
      </c>
      <c r="AA17" s="1">
        <f t="shared" si="3"/>
        <v>3814</v>
      </c>
      <c r="AB17" s="13">
        <f t="shared" si="3"/>
        <v>3595</v>
      </c>
      <c r="AC17" s="14">
        <f t="shared" si="4"/>
        <v>7409</v>
      </c>
      <c r="AE17" s="3" t="s">
        <v>14</v>
      </c>
      <c r="AF17" s="2">
        <f t="shared" si="5"/>
        <v>6672.543930792106</v>
      </c>
      <c r="AG17" s="2">
        <f t="shared" si="0"/>
        <v>11149.676714722587</v>
      </c>
      <c r="AH17" s="2">
        <f t="shared" si="0"/>
        <v>5400</v>
      </c>
      <c r="AI17" s="2" t="str">
        <f t="shared" si="0"/>
        <v>N.A.</v>
      </c>
      <c r="AJ17" s="2" t="str">
        <f t="shared" si="0"/>
        <v>N.A.</v>
      </c>
      <c r="AK17" s="2">
        <f t="shared" si="0"/>
        <v>30000</v>
      </c>
      <c r="AL17" s="2" t="str">
        <f t="shared" si="0"/>
        <v>N.A.</v>
      </c>
      <c r="AM17" s="2">
        <f t="shared" si="0"/>
        <v>8742.5899912203695</v>
      </c>
      <c r="AN17" s="2" t="str">
        <f t="shared" si="0"/>
        <v>N.A.</v>
      </c>
      <c r="AO17" s="2" t="str">
        <f t="shared" si="0"/>
        <v>N.A.</v>
      </c>
      <c r="AP17" s="15">
        <f t="shared" si="0"/>
        <v>6634.1740954378602</v>
      </c>
      <c r="AQ17" s="13">
        <f t="shared" si="0"/>
        <v>11262.703755215578</v>
      </c>
      <c r="AR17" s="14">
        <f t="shared" si="0"/>
        <v>8880.0323930354971</v>
      </c>
    </row>
    <row r="18" spans="1:44" ht="15" customHeight="1" thickBot="1" x14ac:dyDescent="0.3">
      <c r="A18" s="3" t="s">
        <v>15</v>
      </c>
      <c r="B18" s="2">
        <v>3318095</v>
      </c>
      <c r="C18" s="2"/>
      <c r="D18" s="2">
        <v>3590500</v>
      </c>
      <c r="E18" s="2"/>
      <c r="F18" s="2"/>
      <c r="G18" s="2">
        <v>2844300</v>
      </c>
      <c r="H18" s="2">
        <v>502670</v>
      </c>
      <c r="I18" s="2"/>
      <c r="J18" s="2"/>
      <c r="K18" s="2"/>
      <c r="L18" s="1">
        <f t="shared" si="1"/>
        <v>7411265</v>
      </c>
      <c r="M18" s="13">
        <f t="shared" si="1"/>
        <v>2844300</v>
      </c>
      <c r="N18" s="14">
        <f t="shared" si="2"/>
        <v>10255565</v>
      </c>
      <c r="P18" s="3" t="s">
        <v>15</v>
      </c>
      <c r="Q18" s="2">
        <v>616</v>
      </c>
      <c r="R18" s="2">
        <v>0</v>
      </c>
      <c r="S18" s="2">
        <v>501</v>
      </c>
      <c r="T18" s="2">
        <v>0</v>
      </c>
      <c r="U18" s="2">
        <v>0</v>
      </c>
      <c r="V18" s="2">
        <v>397</v>
      </c>
      <c r="W18" s="2">
        <v>794</v>
      </c>
      <c r="X18" s="2">
        <v>0</v>
      </c>
      <c r="Y18" s="2">
        <v>0</v>
      </c>
      <c r="Z18" s="2">
        <v>0</v>
      </c>
      <c r="AA18" s="1">
        <f t="shared" si="3"/>
        <v>1911</v>
      </c>
      <c r="AB18" s="13">
        <f t="shared" si="3"/>
        <v>397</v>
      </c>
      <c r="AC18" s="21">
        <f t="shared" si="4"/>
        <v>2308</v>
      </c>
      <c r="AE18" s="3" t="s">
        <v>15</v>
      </c>
      <c r="AF18" s="2">
        <f t="shared" si="5"/>
        <v>5386.5178571428569</v>
      </c>
      <c r="AG18" s="2" t="str">
        <f t="shared" si="0"/>
        <v>N.A.</v>
      </c>
      <c r="AH18" s="2">
        <f t="shared" si="0"/>
        <v>7166.666666666667</v>
      </c>
      <c r="AI18" s="2" t="str">
        <f t="shared" si="0"/>
        <v>N.A.</v>
      </c>
      <c r="AJ18" s="2" t="str">
        <f t="shared" si="0"/>
        <v>N.A.</v>
      </c>
      <c r="AK18" s="2">
        <f t="shared" si="0"/>
        <v>7164.4836272040302</v>
      </c>
      <c r="AL18" s="2">
        <f t="shared" si="0"/>
        <v>633.08564231738035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3878.212977498692</v>
      </c>
      <c r="AQ18" s="13">
        <f t="shared" si="0"/>
        <v>7164.4836272040302</v>
      </c>
      <c r="AR18" s="14">
        <f t="shared" si="0"/>
        <v>4443.485701906412</v>
      </c>
    </row>
    <row r="19" spans="1:44" ht="15" customHeight="1" thickBot="1" x14ac:dyDescent="0.3">
      <c r="A19" s="4" t="s">
        <v>16</v>
      </c>
      <c r="B19" s="2">
        <v>33464724.999999993</v>
      </c>
      <c r="C19" s="2">
        <v>25521610.000000004</v>
      </c>
      <c r="D19" s="2">
        <v>4211500</v>
      </c>
      <c r="E19" s="2"/>
      <c r="F19" s="2">
        <v>0</v>
      </c>
      <c r="G19" s="2">
        <v>7854300</v>
      </c>
      <c r="H19" s="2">
        <v>11503105</v>
      </c>
      <c r="I19" s="2">
        <v>9957810</v>
      </c>
      <c r="J19" s="2">
        <v>0</v>
      </c>
      <c r="K19" s="2"/>
      <c r="L19" s="1">
        <f t="shared" ref="L19" si="6">B19+D19+F19+H19+J19</f>
        <v>49179329.999999993</v>
      </c>
      <c r="M19" s="13">
        <f t="shared" ref="M19" si="7">C19+E19+G19+I19+K19</f>
        <v>43333720</v>
      </c>
      <c r="N19" s="21">
        <f t="shared" ref="N19" si="8">L19+M19</f>
        <v>92513050</v>
      </c>
      <c r="P19" s="4" t="s">
        <v>16</v>
      </c>
      <c r="Q19" s="2">
        <v>5621</v>
      </c>
      <c r="R19" s="2">
        <v>2289</v>
      </c>
      <c r="S19" s="2">
        <v>616</v>
      </c>
      <c r="T19" s="2">
        <v>0</v>
      </c>
      <c r="U19" s="2">
        <v>115</v>
      </c>
      <c r="V19" s="2">
        <v>564</v>
      </c>
      <c r="W19" s="2">
        <v>3113</v>
      </c>
      <c r="X19" s="2">
        <v>1139</v>
      </c>
      <c r="Y19" s="2">
        <v>397</v>
      </c>
      <c r="Z19" s="2">
        <v>0</v>
      </c>
      <c r="AA19" s="1">
        <f t="shared" ref="AA19" si="9">Q19+S19+U19+W19+Y19</f>
        <v>9862</v>
      </c>
      <c r="AB19" s="13">
        <f t="shared" ref="AB19" si="10">R19+T19+V19+X19+Z19</f>
        <v>3992</v>
      </c>
      <c r="AC19" s="14">
        <f t="shared" ref="AC19" si="11">AA19+AB19</f>
        <v>13854</v>
      </c>
      <c r="AE19" s="4" t="s">
        <v>16</v>
      </c>
      <c r="AF19" s="2">
        <f t="shared" si="5"/>
        <v>5953.5180572851796</v>
      </c>
      <c r="AG19" s="2">
        <f t="shared" si="0"/>
        <v>11149.676714722587</v>
      </c>
      <c r="AH19" s="2">
        <f t="shared" si="0"/>
        <v>6836.8506493506493</v>
      </c>
      <c r="AI19" s="2" t="str">
        <f t="shared" si="0"/>
        <v>N.A.</v>
      </c>
      <c r="AJ19" s="2">
        <f t="shared" si="0"/>
        <v>0</v>
      </c>
      <c r="AK19" s="2">
        <f t="shared" si="0"/>
        <v>13926.063829787234</v>
      </c>
      <c r="AL19" s="2">
        <f t="shared" si="0"/>
        <v>3695.1831031159654</v>
      </c>
      <c r="AM19" s="2">
        <f t="shared" si="0"/>
        <v>8742.5899912203695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4986.7501520989654</v>
      </c>
      <c r="AQ19" s="13">
        <f t="shared" ref="AQ19" si="13">IFERROR(M19/AB19, "N.A.")</f>
        <v>10855.140280561121</v>
      </c>
      <c r="AR19" s="14">
        <f t="shared" ref="AR19" si="14">IFERROR(N19/AC19, "N.A.")</f>
        <v>6677.7140176122421</v>
      </c>
    </row>
    <row r="20" spans="1:44" ht="15" customHeight="1" thickBot="1" x14ac:dyDescent="0.3">
      <c r="A20" s="5" t="s">
        <v>0</v>
      </c>
      <c r="B20" s="44">
        <f>B19+C19</f>
        <v>58986335</v>
      </c>
      <c r="C20" s="45"/>
      <c r="D20" s="44">
        <f>D19+E19</f>
        <v>4211500</v>
      </c>
      <c r="E20" s="45"/>
      <c r="F20" s="44">
        <f>F19+G19</f>
        <v>7854300</v>
      </c>
      <c r="G20" s="45"/>
      <c r="H20" s="44">
        <f>H19+I19</f>
        <v>21460915</v>
      </c>
      <c r="I20" s="45"/>
      <c r="J20" s="44">
        <f>J19+K19</f>
        <v>0</v>
      </c>
      <c r="K20" s="45"/>
      <c r="L20" s="44">
        <f>L19+M19</f>
        <v>92513050</v>
      </c>
      <c r="M20" s="46"/>
      <c r="N20" s="22">
        <f>B20+D20+F20+H20+J20</f>
        <v>92513050</v>
      </c>
      <c r="P20" s="5" t="s">
        <v>0</v>
      </c>
      <c r="Q20" s="44">
        <f>Q19+R19</f>
        <v>7910</v>
      </c>
      <c r="R20" s="45"/>
      <c r="S20" s="44">
        <f>S19+T19</f>
        <v>616</v>
      </c>
      <c r="T20" s="45"/>
      <c r="U20" s="44">
        <f>U19+V19</f>
        <v>679</v>
      </c>
      <c r="V20" s="45"/>
      <c r="W20" s="44">
        <f>W19+X19</f>
        <v>4252</v>
      </c>
      <c r="X20" s="45"/>
      <c r="Y20" s="44">
        <f>Y19+Z19</f>
        <v>397</v>
      </c>
      <c r="Z20" s="45"/>
      <c r="AA20" s="44">
        <f>AA19+AB19</f>
        <v>13854</v>
      </c>
      <c r="AB20" s="45"/>
      <c r="AC20" s="23">
        <f>Q20+S20+U20+W20+Y20</f>
        <v>13854</v>
      </c>
      <c r="AE20" s="5" t="s">
        <v>0</v>
      </c>
      <c r="AF20" s="24">
        <f>IFERROR(B20/Q20,"N.A.")</f>
        <v>7457.185208596713</v>
      </c>
      <c r="AG20" s="25"/>
      <c r="AH20" s="24">
        <f>IFERROR(D20/S20,"N.A.")</f>
        <v>6836.8506493506493</v>
      </c>
      <c r="AI20" s="25"/>
      <c r="AJ20" s="24">
        <f>IFERROR(F20/U20,"N.A.")</f>
        <v>11567.452135493373</v>
      </c>
      <c r="AK20" s="25"/>
      <c r="AL20" s="24">
        <f>IFERROR(H20/W20,"N.A.")</f>
        <v>5047.251881467545</v>
      </c>
      <c r="AM20" s="25"/>
      <c r="AN20" s="24">
        <f>IFERROR(J20/Y20,"N.A.")</f>
        <v>0</v>
      </c>
      <c r="AO20" s="25"/>
      <c r="AP20" s="24">
        <f>IFERROR(L20/AA20,"N.A.")</f>
        <v>6677.7140176122421</v>
      </c>
      <c r="AQ20" s="25"/>
      <c r="AR20" s="16">
        <f>IFERROR(N20/AC20, "N.A.")</f>
        <v>6677.7140176122421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6" t="s">
        <v>1</v>
      </c>
      <c r="B23" s="29" t="s">
        <v>2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26" t="s">
        <v>0</v>
      </c>
      <c r="P23" s="26" t="s">
        <v>1</v>
      </c>
      <c r="Q23" s="29" t="s">
        <v>2</v>
      </c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26" t="s">
        <v>0</v>
      </c>
      <c r="AE23" s="26" t="s">
        <v>1</v>
      </c>
      <c r="AF23" s="29" t="s">
        <v>2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26" t="s">
        <v>0</v>
      </c>
    </row>
    <row r="24" spans="1:44" ht="15" customHeight="1" x14ac:dyDescent="0.25">
      <c r="A24" s="27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8"/>
      <c r="N24" s="27"/>
      <c r="P24" s="27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8"/>
      <c r="AC24" s="27"/>
      <c r="AE24" s="27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8"/>
      <c r="AR24" s="27"/>
    </row>
    <row r="25" spans="1:44" ht="15" customHeight="1" thickBot="1" x14ac:dyDescent="0.3">
      <c r="A25" s="27"/>
      <c r="B25" s="40" t="s">
        <v>8</v>
      </c>
      <c r="C25" s="41"/>
      <c r="D25" s="42" t="s">
        <v>9</v>
      </c>
      <c r="E25" s="43"/>
      <c r="F25" s="36"/>
      <c r="G25" s="37"/>
      <c r="H25" s="36"/>
      <c r="I25" s="37"/>
      <c r="J25" s="36"/>
      <c r="K25" s="37"/>
      <c r="L25" s="36"/>
      <c r="M25" s="39"/>
      <c r="N25" s="27"/>
      <c r="P25" s="27"/>
      <c r="Q25" s="40" t="s">
        <v>8</v>
      </c>
      <c r="R25" s="41"/>
      <c r="S25" s="42" t="s">
        <v>9</v>
      </c>
      <c r="T25" s="43"/>
      <c r="U25" s="36"/>
      <c r="V25" s="37"/>
      <c r="W25" s="36"/>
      <c r="X25" s="37"/>
      <c r="Y25" s="36"/>
      <c r="Z25" s="37"/>
      <c r="AA25" s="36"/>
      <c r="AB25" s="39"/>
      <c r="AC25" s="27"/>
      <c r="AE25" s="27"/>
      <c r="AF25" s="40" t="s">
        <v>8</v>
      </c>
      <c r="AG25" s="41"/>
      <c r="AH25" s="42" t="s">
        <v>9</v>
      </c>
      <c r="AI25" s="43"/>
      <c r="AJ25" s="36"/>
      <c r="AK25" s="37"/>
      <c r="AL25" s="36"/>
      <c r="AM25" s="37"/>
      <c r="AN25" s="36"/>
      <c r="AO25" s="37"/>
      <c r="AP25" s="36"/>
      <c r="AQ25" s="39"/>
      <c r="AR25" s="27"/>
    </row>
    <row r="26" spans="1:44" ht="15" customHeight="1" thickBot="1" x14ac:dyDescent="0.3">
      <c r="A26" s="28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8"/>
      <c r="P26" s="28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8"/>
      <c r="AE26" s="28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8"/>
    </row>
    <row r="27" spans="1:44" ht="15" customHeight="1" thickBot="1" x14ac:dyDescent="0.3">
      <c r="A27" s="3" t="s">
        <v>12</v>
      </c>
      <c r="B27" s="2">
        <v>3497900</v>
      </c>
      <c r="C27" s="2"/>
      <c r="D27" s="2"/>
      <c r="E27" s="2"/>
      <c r="F27" s="2">
        <v>0</v>
      </c>
      <c r="G27" s="2"/>
      <c r="H27" s="2">
        <v>9251495</v>
      </c>
      <c r="I27" s="2"/>
      <c r="J27" s="2"/>
      <c r="K27" s="2"/>
      <c r="L27" s="1">
        <f>B27+D27+F27+H27+J27</f>
        <v>12749395</v>
      </c>
      <c r="M27" s="13">
        <f>C27+E27+G27+I27+K27</f>
        <v>0</v>
      </c>
      <c r="N27" s="14">
        <f>L27+M27</f>
        <v>12749395</v>
      </c>
      <c r="P27" s="3" t="s">
        <v>12</v>
      </c>
      <c r="Q27" s="2">
        <v>512</v>
      </c>
      <c r="R27" s="2">
        <v>0</v>
      </c>
      <c r="S27" s="2">
        <v>0</v>
      </c>
      <c r="T27" s="2">
        <v>0</v>
      </c>
      <c r="U27" s="2">
        <v>115</v>
      </c>
      <c r="V27" s="2">
        <v>0</v>
      </c>
      <c r="W27" s="2">
        <v>1076</v>
      </c>
      <c r="X27" s="2">
        <v>0</v>
      </c>
      <c r="Y27" s="2">
        <v>0</v>
      </c>
      <c r="Z27" s="2">
        <v>0</v>
      </c>
      <c r="AA27" s="1">
        <f>Q27+S27+U27+W27+Y27</f>
        <v>1703</v>
      </c>
      <c r="AB27" s="13">
        <f>R27+T27+V27+X27+Z27</f>
        <v>0</v>
      </c>
      <c r="AC27" s="14">
        <f>AA27+AB27</f>
        <v>1703</v>
      </c>
      <c r="AE27" s="3" t="s">
        <v>12</v>
      </c>
      <c r="AF27" s="2">
        <f>IFERROR(B27/Q27, "N.A.")</f>
        <v>6831.8359375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>
        <f t="shared" si="15"/>
        <v>0</v>
      </c>
      <c r="AK27" s="2" t="str">
        <f t="shared" si="15"/>
        <v>N.A.</v>
      </c>
      <c r="AL27" s="2">
        <f t="shared" si="15"/>
        <v>8598.0436802973982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7486.4327657075746</v>
      </c>
      <c r="AQ27" s="13" t="str">
        <f t="shared" si="15"/>
        <v>N.A.</v>
      </c>
      <c r="AR27" s="14">
        <f t="shared" si="15"/>
        <v>7486.4327657075746</v>
      </c>
    </row>
    <row r="28" spans="1:44" ht="15" customHeight="1" thickBot="1" x14ac:dyDescent="0.3">
      <c r="A28" s="3" t="s">
        <v>13</v>
      </c>
      <c r="B28" s="2">
        <v>207000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207000</v>
      </c>
      <c r="M28" s="13">
        <f t="shared" si="16"/>
        <v>0</v>
      </c>
      <c r="N28" s="14">
        <f t="shared" ref="N28:N30" si="17">L28+M28</f>
        <v>207000</v>
      </c>
      <c r="P28" s="3" t="s">
        <v>13</v>
      </c>
      <c r="Q28" s="2">
        <v>115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115</v>
      </c>
      <c r="AB28" s="13">
        <f t="shared" si="18"/>
        <v>0</v>
      </c>
      <c r="AC28" s="14">
        <f t="shared" ref="AC28:AC30" si="19">AA28+AB28</f>
        <v>115</v>
      </c>
      <c r="AE28" s="3" t="s">
        <v>13</v>
      </c>
      <c r="AF28" s="2">
        <f t="shared" ref="AF28:AF31" si="20">IFERROR(B28/Q28, "N.A.")</f>
        <v>1800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1800</v>
      </c>
      <c r="AQ28" s="13" t="str">
        <f t="shared" si="15"/>
        <v>N.A.</v>
      </c>
      <c r="AR28" s="14">
        <f t="shared" si="15"/>
        <v>1800</v>
      </c>
    </row>
    <row r="29" spans="1:44" ht="15" customHeight="1" thickBot="1" x14ac:dyDescent="0.3">
      <c r="A29" s="3" t="s">
        <v>14</v>
      </c>
      <c r="B29" s="2">
        <v>15780690</v>
      </c>
      <c r="C29" s="2">
        <v>14836960</v>
      </c>
      <c r="D29" s="2">
        <v>621000</v>
      </c>
      <c r="E29" s="2"/>
      <c r="F29" s="2"/>
      <c r="G29" s="2">
        <v>5010000</v>
      </c>
      <c r="H29" s="2"/>
      <c r="I29" s="2">
        <v>9957810</v>
      </c>
      <c r="J29" s="2"/>
      <c r="K29" s="2"/>
      <c r="L29" s="1">
        <f t="shared" si="16"/>
        <v>16401690</v>
      </c>
      <c r="M29" s="13">
        <f t="shared" si="16"/>
        <v>29804770</v>
      </c>
      <c r="N29" s="14">
        <f t="shared" si="17"/>
        <v>46206460</v>
      </c>
      <c r="P29" s="3" t="s">
        <v>14</v>
      </c>
      <c r="Q29" s="2">
        <v>2163</v>
      </c>
      <c r="R29" s="2">
        <v>1254</v>
      </c>
      <c r="S29" s="2">
        <v>115</v>
      </c>
      <c r="T29" s="2">
        <v>0</v>
      </c>
      <c r="U29" s="2">
        <v>0</v>
      </c>
      <c r="V29" s="2">
        <v>167</v>
      </c>
      <c r="W29" s="2">
        <v>0</v>
      </c>
      <c r="X29" s="2">
        <v>909</v>
      </c>
      <c r="Y29" s="2">
        <v>0</v>
      </c>
      <c r="Z29" s="2">
        <v>0</v>
      </c>
      <c r="AA29" s="1">
        <f t="shared" si="18"/>
        <v>2278</v>
      </c>
      <c r="AB29" s="13">
        <f t="shared" si="18"/>
        <v>2330</v>
      </c>
      <c r="AC29" s="14">
        <f t="shared" si="19"/>
        <v>4608</v>
      </c>
      <c r="AE29" s="3" t="s">
        <v>14</v>
      </c>
      <c r="AF29" s="2">
        <f t="shared" si="20"/>
        <v>7295.742024965326</v>
      </c>
      <c r="AG29" s="2">
        <f t="shared" si="15"/>
        <v>11831.706539074959</v>
      </c>
      <c r="AH29" s="2">
        <f t="shared" si="15"/>
        <v>5400</v>
      </c>
      <c r="AI29" s="2" t="str">
        <f t="shared" si="15"/>
        <v>N.A.</v>
      </c>
      <c r="AJ29" s="2" t="str">
        <f t="shared" si="15"/>
        <v>N.A.</v>
      </c>
      <c r="AK29" s="2">
        <f t="shared" si="15"/>
        <v>30000</v>
      </c>
      <c r="AL29" s="2" t="str">
        <f t="shared" si="15"/>
        <v>N.A.</v>
      </c>
      <c r="AM29" s="2">
        <f t="shared" si="15"/>
        <v>10954.686468646865</v>
      </c>
      <c r="AN29" s="2" t="str">
        <f t="shared" si="15"/>
        <v>N.A.</v>
      </c>
      <c r="AO29" s="2" t="str">
        <f t="shared" si="15"/>
        <v>N.A.</v>
      </c>
      <c r="AP29" s="15">
        <f t="shared" si="15"/>
        <v>7200.0395083406493</v>
      </c>
      <c r="AQ29" s="13">
        <f t="shared" si="15"/>
        <v>12791.74678111588</v>
      </c>
      <c r="AR29" s="14">
        <f t="shared" si="15"/>
        <v>10027.443576388889</v>
      </c>
    </row>
    <row r="30" spans="1:44" ht="15" customHeight="1" thickBot="1" x14ac:dyDescent="0.3">
      <c r="A30" s="3" t="s">
        <v>15</v>
      </c>
      <c r="B30" s="2">
        <v>3318095</v>
      </c>
      <c r="C30" s="2"/>
      <c r="D30" s="2">
        <v>3590500</v>
      </c>
      <c r="E30" s="2"/>
      <c r="F30" s="2"/>
      <c r="G30" s="2">
        <v>2844300</v>
      </c>
      <c r="H30" s="2">
        <v>502670</v>
      </c>
      <c r="I30" s="2"/>
      <c r="J30" s="2"/>
      <c r="K30" s="2"/>
      <c r="L30" s="1">
        <f t="shared" si="16"/>
        <v>7411265</v>
      </c>
      <c r="M30" s="13">
        <f t="shared" si="16"/>
        <v>2844300</v>
      </c>
      <c r="N30" s="14">
        <f t="shared" si="17"/>
        <v>10255565</v>
      </c>
      <c r="P30" s="3" t="s">
        <v>15</v>
      </c>
      <c r="Q30" s="2">
        <v>616</v>
      </c>
      <c r="R30" s="2">
        <v>0</v>
      </c>
      <c r="S30" s="2">
        <v>501</v>
      </c>
      <c r="T30" s="2">
        <v>0</v>
      </c>
      <c r="U30" s="2">
        <v>0</v>
      </c>
      <c r="V30" s="2">
        <v>397</v>
      </c>
      <c r="W30" s="2">
        <v>794</v>
      </c>
      <c r="X30" s="2">
        <v>0</v>
      </c>
      <c r="Y30" s="2">
        <v>0</v>
      </c>
      <c r="Z30" s="2">
        <v>0</v>
      </c>
      <c r="AA30" s="1">
        <f t="shared" si="18"/>
        <v>1911</v>
      </c>
      <c r="AB30" s="13">
        <f t="shared" si="18"/>
        <v>397</v>
      </c>
      <c r="AC30" s="21">
        <f t="shared" si="19"/>
        <v>2308</v>
      </c>
      <c r="AE30" s="3" t="s">
        <v>15</v>
      </c>
      <c r="AF30" s="2">
        <f t="shared" si="20"/>
        <v>5386.5178571428569</v>
      </c>
      <c r="AG30" s="2" t="str">
        <f t="shared" si="15"/>
        <v>N.A.</v>
      </c>
      <c r="AH30" s="2">
        <f t="shared" si="15"/>
        <v>7166.666666666667</v>
      </c>
      <c r="AI30" s="2" t="str">
        <f t="shared" si="15"/>
        <v>N.A.</v>
      </c>
      <c r="AJ30" s="2" t="str">
        <f t="shared" si="15"/>
        <v>N.A.</v>
      </c>
      <c r="AK30" s="2">
        <f t="shared" si="15"/>
        <v>7164.4836272040302</v>
      </c>
      <c r="AL30" s="2">
        <f t="shared" si="15"/>
        <v>633.08564231738035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3878.212977498692</v>
      </c>
      <c r="AQ30" s="13">
        <f t="shared" si="15"/>
        <v>7164.4836272040302</v>
      </c>
      <c r="AR30" s="14">
        <f t="shared" si="15"/>
        <v>4443.485701906412</v>
      </c>
    </row>
    <row r="31" spans="1:44" ht="15" customHeight="1" thickBot="1" x14ac:dyDescent="0.3">
      <c r="A31" s="4" t="s">
        <v>16</v>
      </c>
      <c r="B31" s="2">
        <v>22803685</v>
      </c>
      <c r="C31" s="2">
        <v>14836960</v>
      </c>
      <c r="D31" s="2">
        <v>4211500</v>
      </c>
      <c r="E31" s="2"/>
      <c r="F31" s="2">
        <v>0</v>
      </c>
      <c r="G31" s="2">
        <v>7854300</v>
      </c>
      <c r="H31" s="2">
        <v>9754164.9999999981</v>
      </c>
      <c r="I31" s="2">
        <v>9957810</v>
      </c>
      <c r="J31" s="2"/>
      <c r="K31" s="2"/>
      <c r="L31" s="1">
        <f t="shared" ref="L31" si="21">B31+D31+F31+H31+J31</f>
        <v>36769350</v>
      </c>
      <c r="M31" s="13">
        <f t="shared" ref="M31" si="22">C31+E31+G31+I31+K31</f>
        <v>32649070</v>
      </c>
      <c r="N31" s="21">
        <f t="shared" ref="N31" si="23">L31+M31</f>
        <v>69418420</v>
      </c>
      <c r="P31" s="4" t="s">
        <v>16</v>
      </c>
      <c r="Q31" s="2">
        <v>3406</v>
      </c>
      <c r="R31" s="2">
        <v>1254</v>
      </c>
      <c r="S31" s="2">
        <v>616</v>
      </c>
      <c r="T31" s="2">
        <v>0</v>
      </c>
      <c r="U31" s="2">
        <v>115</v>
      </c>
      <c r="V31" s="2">
        <v>564</v>
      </c>
      <c r="W31" s="2">
        <v>1870</v>
      </c>
      <c r="X31" s="2">
        <v>909</v>
      </c>
      <c r="Y31" s="2">
        <v>0</v>
      </c>
      <c r="Z31" s="2">
        <v>0</v>
      </c>
      <c r="AA31" s="1">
        <f t="shared" ref="AA31" si="24">Q31+S31+U31+W31+Y31</f>
        <v>6007</v>
      </c>
      <c r="AB31" s="13">
        <f t="shared" ref="AB31" si="25">R31+T31+V31+X31+Z31</f>
        <v>2727</v>
      </c>
      <c r="AC31" s="14">
        <f t="shared" ref="AC31" si="26">AA31+AB31</f>
        <v>8734</v>
      </c>
      <c r="AE31" s="4" t="s">
        <v>16</v>
      </c>
      <c r="AF31" s="2">
        <f t="shared" si="20"/>
        <v>6695.1512037580742</v>
      </c>
      <c r="AG31" s="2">
        <f t="shared" si="15"/>
        <v>11831.706539074959</v>
      </c>
      <c r="AH31" s="2">
        <f t="shared" si="15"/>
        <v>6836.8506493506493</v>
      </c>
      <c r="AI31" s="2" t="str">
        <f t="shared" si="15"/>
        <v>N.A.</v>
      </c>
      <c r="AJ31" s="2">
        <f t="shared" si="15"/>
        <v>0</v>
      </c>
      <c r="AK31" s="2">
        <f t="shared" si="15"/>
        <v>13926.063829787234</v>
      </c>
      <c r="AL31" s="2">
        <f t="shared" si="15"/>
        <v>5216.1310160427802</v>
      </c>
      <c r="AM31" s="2">
        <f t="shared" si="15"/>
        <v>10954.686468646865</v>
      </c>
      <c r="AN31" s="2" t="str">
        <f t="shared" si="15"/>
        <v>N.A.</v>
      </c>
      <c r="AO31" s="2" t="str">
        <f t="shared" si="15"/>
        <v>N.A.</v>
      </c>
      <c r="AP31" s="15">
        <f t="shared" ref="AP31" si="27">IFERROR(L31/AA31, "N.A.")</f>
        <v>6121.0837356417514</v>
      </c>
      <c r="AQ31" s="13">
        <f t="shared" ref="AQ31" si="28">IFERROR(M31/AB31, "N.A.")</f>
        <v>11972.522918958563</v>
      </c>
      <c r="AR31" s="14">
        <f t="shared" ref="AR31" si="29">IFERROR(N31/AC31, "N.A.")</f>
        <v>7948.0673231051069</v>
      </c>
    </row>
    <row r="32" spans="1:44" ht="15" customHeight="1" thickBot="1" x14ac:dyDescent="0.3">
      <c r="A32" s="5" t="s">
        <v>0</v>
      </c>
      <c r="B32" s="44">
        <f>B31+C31</f>
        <v>37640645</v>
      </c>
      <c r="C32" s="45"/>
      <c r="D32" s="44">
        <f>D31+E31</f>
        <v>4211500</v>
      </c>
      <c r="E32" s="45"/>
      <c r="F32" s="44">
        <f>F31+G31</f>
        <v>7854300</v>
      </c>
      <c r="G32" s="45"/>
      <c r="H32" s="44">
        <f>H31+I31</f>
        <v>19711975</v>
      </c>
      <c r="I32" s="45"/>
      <c r="J32" s="44">
        <f>J31+K31</f>
        <v>0</v>
      </c>
      <c r="K32" s="45"/>
      <c r="L32" s="44">
        <f>L31+M31</f>
        <v>69418420</v>
      </c>
      <c r="M32" s="46"/>
      <c r="N32" s="22">
        <f>B32+D32+F32+H32+J32</f>
        <v>69418420</v>
      </c>
      <c r="P32" s="5" t="s">
        <v>0</v>
      </c>
      <c r="Q32" s="44">
        <f>Q31+R31</f>
        <v>4660</v>
      </c>
      <c r="R32" s="45"/>
      <c r="S32" s="44">
        <f>S31+T31</f>
        <v>616</v>
      </c>
      <c r="T32" s="45"/>
      <c r="U32" s="44">
        <f>U31+V31</f>
        <v>679</v>
      </c>
      <c r="V32" s="45"/>
      <c r="W32" s="44">
        <f>W31+X31</f>
        <v>2779</v>
      </c>
      <c r="X32" s="45"/>
      <c r="Y32" s="44">
        <f>Y31+Z31</f>
        <v>0</v>
      </c>
      <c r="Z32" s="45"/>
      <c r="AA32" s="44">
        <f>AA31+AB31</f>
        <v>8734</v>
      </c>
      <c r="AB32" s="45"/>
      <c r="AC32" s="23">
        <f>Q32+S32+U32+W32+Y32</f>
        <v>8734</v>
      </c>
      <c r="AE32" s="5" t="s">
        <v>0</v>
      </c>
      <c r="AF32" s="24">
        <f>IFERROR(B32/Q32,"N.A.")</f>
        <v>8077.3916309012875</v>
      </c>
      <c r="AG32" s="25"/>
      <c r="AH32" s="24">
        <f>IFERROR(D32/S32,"N.A.")</f>
        <v>6836.8506493506493</v>
      </c>
      <c r="AI32" s="25"/>
      <c r="AJ32" s="24">
        <f>IFERROR(F32/U32,"N.A.")</f>
        <v>11567.452135493373</v>
      </c>
      <c r="AK32" s="25"/>
      <c r="AL32" s="24">
        <f>IFERROR(H32/W32,"N.A.")</f>
        <v>7093.1899964015829</v>
      </c>
      <c r="AM32" s="25"/>
      <c r="AN32" s="24" t="str">
        <f>IFERROR(J32/Y32,"N.A.")</f>
        <v>N.A.</v>
      </c>
      <c r="AO32" s="25"/>
      <c r="AP32" s="24">
        <f>IFERROR(L32/AA32,"N.A.")</f>
        <v>7948.0673231051069</v>
      </c>
      <c r="AQ32" s="25"/>
      <c r="AR32" s="16">
        <f>IFERROR(N32/AC32, "N.A.")</f>
        <v>7948.0673231051069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6" t="s">
        <v>1</v>
      </c>
      <c r="B35" s="29" t="s">
        <v>2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26" t="s">
        <v>0</v>
      </c>
      <c r="P35" s="26" t="s">
        <v>1</v>
      </c>
      <c r="Q35" s="29" t="s">
        <v>2</v>
      </c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26" t="s">
        <v>0</v>
      </c>
      <c r="AE35" s="26" t="s">
        <v>1</v>
      </c>
      <c r="AF35" s="29" t="s">
        <v>2</v>
      </c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26" t="s">
        <v>0</v>
      </c>
    </row>
    <row r="36" spans="1:44" ht="15" customHeight="1" x14ac:dyDescent="0.25">
      <c r="A36" s="27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8"/>
      <c r="N36" s="27"/>
      <c r="P36" s="27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8"/>
      <c r="AC36" s="27"/>
      <c r="AE36" s="27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8"/>
      <c r="AR36" s="27"/>
    </row>
    <row r="37" spans="1:44" ht="15" customHeight="1" thickBot="1" x14ac:dyDescent="0.3">
      <c r="A37" s="27"/>
      <c r="B37" s="40" t="s">
        <v>8</v>
      </c>
      <c r="C37" s="41"/>
      <c r="D37" s="42" t="s">
        <v>9</v>
      </c>
      <c r="E37" s="43"/>
      <c r="F37" s="36"/>
      <c r="G37" s="37"/>
      <c r="H37" s="36"/>
      <c r="I37" s="37"/>
      <c r="J37" s="36"/>
      <c r="K37" s="37"/>
      <c r="L37" s="36"/>
      <c r="M37" s="39"/>
      <c r="N37" s="27"/>
      <c r="P37" s="27"/>
      <c r="Q37" s="40" t="s">
        <v>8</v>
      </c>
      <c r="R37" s="41"/>
      <c r="S37" s="42" t="s">
        <v>9</v>
      </c>
      <c r="T37" s="43"/>
      <c r="U37" s="36"/>
      <c r="V37" s="37"/>
      <c r="W37" s="36"/>
      <c r="X37" s="37"/>
      <c r="Y37" s="36"/>
      <c r="Z37" s="37"/>
      <c r="AA37" s="36"/>
      <c r="AB37" s="39"/>
      <c r="AC37" s="27"/>
      <c r="AE37" s="27"/>
      <c r="AF37" s="40" t="s">
        <v>8</v>
      </c>
      <c r="AG37" s="41"/>
      <c r="AH37" s="42" t="s">
        <v>9</v>
      </c>
      <c r="AI37" s="43"/>
      <c r="AJ37" s="36"/>
      <c r="AK37" s="37"/>
      <c r="AL37" s="36"/>
      <c r="AM37" s="37"/>
      <c r="AN37" s="36"/>
      <c r="AO37" s="37"/>
      <c r="AP37" s="36"/>
      <c r="AQ37" s="39"/>
      <c r="AR37" s="27"/>
    </row>
    <row r="38" spans="1:44" ht="15" customHeight="1" thickBot="1" x14ac:dyDescent="0.3">
      <c r="A38" s="28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8"/>
      <c r="P38" s="28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8"/>
      <c r="AE38" s="28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8"/>
    </row>
    <row r="39" spans="1:44" ht="15" customHeight="1" thickBot="1" x14ac:dyDescent="0.3">
      <c r="A39" s="3" t="s">
        <v>12</v>
      </c>
      <c r="B39" s="2">
        <v>1364390</v>
      </c>
      <c r="C39" s="2"/>
      <c r="D39" s="2"/>
      <c r="E39" s="2"/>
      <c r="F39" s="2"/>
      <c r="G39" s="2"/>
      <c r="H39" s="2">
        <v>1748940</v>
      </c>
      <c r="I39" s="2"/>
      <c r="J39" s="2">
        <v>0</v>
      </c>
      <c r="K39" s="2"/>
      <c r="L39" s="1">
        <f>B39+D39+F39+H39+J39</f>
        <v>3113330</v>
      </c>
      <c r="M39" s="13">
        <f>C39+E39+G39+I39+K39</f>
        <v>0</v>
      </c>
      <c r="N39" s="14">
        <f>L39+M39</f>
        <v>3113330</v>
      </c>
      <c r="P39" s="3" t="s">
        <v>12</v>
      </c>
      <c r="Q39" s="2">
        <v>334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1243</v>
      </c>
      <c r="X39" s="2">
        <v>0</v>
      </c>
      <c r="Y39" s="2">
        <v>397</v>
      </c>
      <c r="Z39" s="2">
        <v>0</v>
      </c>
      <c r="AA39" s="1">
        <f>Q39+S39+U39+W39+Y39</f>
        <v>1974</v>
      </c>
      <c r="AB39" s="13">
        <f>R39+T39+V39+X39+Z39</f>
        <v>0</v>
      </c>
      <c r="AC39" s="14">
        <f>AA39+AB39</f>
        <v>1974</v>
      </c>
      <c r="AE39" s="3" t="s">
        <v>12</v>
      </c>
      <c r="AF39" s="2">
        <f>IFERROR(B39/Q39, "N.A.")</f>
        <v>4085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1407.0313757039421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1577.1681864235056</v>
      </c>
      <c r="AQ39" s="13" t="str">
        <f t="shared" si="30"/>
        <v>N.A.</v>
      </c>
      <c r="AR39" s="14">
        <f t="shared" si="30"/>
        <v>1577.1681864235056</v>
      </c>
    </row>
    <row r="40" spans="1:44" ht="15" customHeight="1" thickBot="1" x14ac:dyDescent="0.3">
      <c r="A40" s="3" t="s">
        <v>13</v>
      </c>
      <c r="B40" s="2">
        <v>395600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395600</v>
      </c>
      <c r="M40" s="13">
        <f t="shared" si="31"/>
        <v>0</v>
      </c>
      <c r="N40" s="14">
        <f t="shared" ref="N40:N42" si="32">L40+M40</f>
        <v>395600</v>
      </c>
      <c r="P40" s="3" t="s">
        <v>13</v>
      </c>
      <c r="Q40" s="2">
        <v>345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345</v>
      </c>
      <c r="AB40" s="13">
        <f t="shared" si="33"/>
        <v>0</v>
      </c>
      <c r="AC40" s="14">
        <f t="shared" ref="AC40:AC42" si="34">AA40+AB40</f>
        <v>345</v>
      </c>
      <c r="AE40" s="3" t="s">
        <v>13</v>
      </c>
      <c r="AF40" s="2">
        <f t="shared" ref="AF40:AF43" si="35">IFERROR(B40/Q40, "N.A.")</f>
        <v>1146.6666666666667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1146.6666666666667</v>
      </c>
      <c r="AQ40" s="13" t="str">
        <f t="shared" si="30"/>
        <v>N.A.</v>
      </c>
      <c r="AR40" s="14">
        <f t="shared" si="30"/>
        <v>1146.6666666666667</v>
      </c>
    </row>
    <row r="41" spans="1:44" ht="15" customHeight="1" thickBot="1" x14ac:dyDescent="0.3">
      <c r="A41" s="3" t="s">
        <v>14</v>
      </c>
      <c r="B41" s="2">
        <v>8901050</v>
      </c>
      <c r="C41" s="2">
        <v>10684650</v>
      </c>
      <c r="D41" s="2"/>
      <c r="E41" s="2"/>
      <c r="F41" s="2"/>
      <c r="G41" s="2"/>
      <c r="H41" s="2"/>
      <c r="I41" s="2">
        <v>0</v>
      </c>
      <c r="J41" s="2"/>
      <c r="K41" s="2"/>
      <c r="L41" s="1">
        <f t="shared" si="31"/>
        <v>8901050</v>
      </c>
      <c r="M41" s="13">
        <f t="shared" si="31"/>
        <v>10684650</v>
      </c>
      <c r="N41" s="14">
        <f t="shared" si="32"/>
        <v>19585700</v>
      </c>
      <c r="P41" s="3" t="s">
        <v>14</v>
      </c>
      <c r="Q41" s="2">
        <v>1536</v>
      </c>
      <c r="R41" s="2">
        <v>1035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230</v>
      </c>
      <c r="Y41" s="2">
        <v>0</v>
      </c>
      <c r="Z41" s="2">
        <v>0</v>
      </c>
      <c r="AA41" s="1">
        <f t="shared" si="33"/>
        <v>1536</v>
      </c>
      <c r="AB41" s="13">
        <f t="shared" si="33"/>
        <v>1265</v>
      </c>
      <c r="AC41" s="14">
        <f t="shared" si="34"/>
        <v>2801</v>
      </c>
      <c r="AE41" s="3" t="s">
        <v>14</v>
      </c>
      <c r="AF41" s="2">
        <f t="shared" si="35"/>
        <v>5794.954427083333</v>
      </c>
      <c r="AG41" s="2">
        <f t="shared" si="30"/>
        <v>10323.333333333334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>
        <f t="shared" si="30"/>
        <v>0</v>
      </c>
      <c r="AN41" s="2" t="str">
        <f t="shared" si="30"/>
        <v>N.A.</v>
      </c>
      <c r="AO41" s="2" t="str">
        <f t="shared" si="30"/>
        <v>N.A.</v>
      </c>
      <c r="AP41" s="15">
        <f t="shared" si="30"/>
        <v>5794.954427083333</v>
      </c>
      <c r="AQ41" s="13">
        <f t="shared" si="30"/>
        <v>8446.363636363636</v>
      </c>
      <c r="AR41" s="14">
        <f t="shared" si="30"/>
        <v>6992.3955730096395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10661040</v>
      </c>
      <c r="C43" s="2">
        <v>10684650</v>
      </c>
      <c r="D43" s="2"/>
      <c r="E43" s="2"/>
      <c r="F43" s="2"/>
      <c r="G43" s="2"/>
      <c r="H43" s="2">
        <v>1748940</v>
      </c>
      <c r="I43" s="2">
        <v>0</v>
      </c>
      <c r="J43" s="2">
        <v>0</v>
      </c>
      <c r="K43" s="2"/>
      <c r="L43" s="1">
        <f t="shared" ref="L43" si="36">B43+D43+F43+H43+J43</f>
        <v>12409980</v>
      </c>
      <c r="M43" s="13">
        <f t="shared" ref="M43" si="37">C43+E43+G43+I43+K43</f>
        <v>10684650</v>
      </c>
      <c r="N43" s="21">
        <f t="shared" ref="N43" si="38">L43+M43</f>
        <v>23094630</v>
      </c>
      <c r="P43" s="4" t="s">
        <v>16</v>
      </c>
      <c r="Q43" s="2">
        <v>2215</v>
      </c>
      <c r="R43" s="2">
        <v>1035</v>
      </c>
      <c r="S43" s="2">
        <v>0</v>
      </c>
      <c r="T43" s="2">
        <v>0</v>
      </c>
      <c r="U43" s="2">
        <v>0</v>
      </c>
      <c r="V43" s="2">
        <v>0</v>
      </c>
      <c r="W43" s="2">
        <v>1243</v>
      </c>
      <c r="X43" s="2">
        <v>230</v>
      </c>
      <c r="Y43" s="2">
        <v>397</v>
      </c>
      <c r="Z43" s="2">
        <v>0</v>
      </c>
      <c r="AA43" s="1">
        <f t="shared" ref="AA43" si="39">Q43+S43+U43+W43+Y43</f>
        <v>3855</v>
      </c>
      <c r="AB43" s="13">
        <f t="shared" ref="AB43" si="40">R43+T43+V43+X43+Z43</f>
        <v>1265</v>
      </c>
      <c r="AC43" s="21">
        <f t="shared" ref="AC43" si="41">AA43+AB43</f>
        <v>5120</v>
      </c>
      <c r="AE43" s="4" t="s">
        <v>16</v>
      </c>
      <c r="AF43" s="2">
        <f t="shared" si="35"/>
        <v>4813.1106094808129</v>
      </c>
      <c r="AG43" s="2">
        <f t="shared" si="30"/>
        <v>10323.333333333334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>
        <f t="shared" si="30"/>
        <v>1407.0313757039421</v>
      </c>
      <c r="AM43" s="2">
        <f t="shared" si="30"/>
        <v>0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3219.1906614785994</v>
      </c>
      <c r="AQ43" s="13">
        <f t="shared" ref="AQ43" si="43">IFERROR(M43/AB43, "N.A.")</f>
        <v>8446.363636363636</v>
      </c>
      <c r="AR43" s="14">
        <f t="shared" ref="AR43" si="44">IFERROR(N43/AC43, "N.A.")</f>
        <v>4510.669921875</v>
      </c>
    </row>
    <row r="44" spans="1:44" ht="15" customHeight="1" thickBot="1" x14ac:dyDescent="0.3">
      <c r="A44" s="5" t="s">
        <v>0</v>
      </c>
      <c r="B44" s="44">
        <f>B43+C43</f>
        <v>21345690</v>
      </c>
      <c r="C44" s="45"/>
      <c r="D44" s="44">
        <f>D43+E43</f>
        <v>0</v>
      </c>
      <c r="E44" s="45"/>
      <c r="F44" s="44">
        <f>F43+G43</f>
        <v>0</v>
      </c>
      <c r="G44" s="45"/>
      <c r="H44" s="44">
        <f>H43+I43</f>
        <v>1748940</v>
      </c>
      <c r="I44" s="45"/>
      <c r="J44" s="44">
        <f>J43+K43</f>
        <v>0</v>
      </c>
      <c r="K44" s="45"/>
      <c r="L44" s="44">
        <f>L43+M43</f>
        <v>23094630</v>
      </c>
      <c r="M44" s="46"/>
      <c r="N44" s="22">
        <f>B44+D44+F44+H44+J44</f>
        <v>23094630</v>
      </c>
      <c r="P44" s="5" t="s">
        <v>0</v>
      </c>
      <c r="Q44" s="44">
        <f>Q43+R43</f>
        <v>3250</v>
      </c>
      <c r="R44" s="45"/>
      <c r="S44" s="44">
        <f>S43+T43</f>
        <v>0</v>
      </c>
      <c r="T44" s="45"/>
      <c r="U44" s="44">
        <f>U43+V43</f>
        <v>0</v>
      </c>
      <c r="V44" s="45"/>
      <c r="W44" s="44">
        <f>W43+X43</f>
        <v>1473</v>
      </c>
      <c r="X44" s="45"/>
      <c r="Y44" s="44">
        <f>Y43+Z43</f>
        <v>397</v>
      </c>
      <c r="Z44" s="45"/>
      <c r="AA44" s="44">
        <f>AA43+AB43</f>
        <v>5120</v>
      </c>
      <c r="AB44" s="46"/>
      <c r="AC44" s="22">
        <f>Q44+S44+U44+W44+Y44</f>
        <v>5120</v>
      </c>
      <c r="AE44" s="5" t="s">
        <v>0</v>
      </c>
      <c r="AF44" s="24">
        <f>IFERROR(B44/Q44,"N.A.")</f>
        <v>6567.9046153846157</v>
      </c>
      <c r="AG44" s="25"/>
      <c r="AH44" s="24" t="str">
        <f>IFERROR(D44/S44,"N.A.")</f>
        <v>N.A.</v>
      </c>
      <c r="AI44" s="25"/>
      <c r="AJ44" s="24" t="str">
        <f>IFERROR(F44/U44,"N.A.")</f>
        <v>N.A.</v>
      </c>
      <c r="AK44" s="25"/>
      <c r="AL44" s="24">
        <f>IFERROR(H44/W44,"N.A.")</f>
        <v>1187.3319755600814</v>
      </c>
      <c r="AM44" s="25"/>
      <c r="AN44" s="24">
        <f>IFERROR(J44/Y44,"N.A.")</f>
        <v>0</v>
      </c>
      <c r="AO44" s="25"/>
      <c r="AP44" s="24">
        <f>IFERROR(L44/AA44,"N.A.")</f>
        <v>4510.669921875</v>
      </c>
      <c r="AQ44" s="25"/>
      <c r="AR44" s="16">
        <f>IFERROR(N44/AC44, "N.A.")</f>
        <v>4510.669921875</v>
      </c>
    </row>
  </sheetData>
  <mergeCells count="144"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2023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6" t="s">
        <v>1</v>
      </c>
      <c r="B11" s="29" t="s">
        <v>2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26" t="s">
        <v>0</v>
      </c>
      <c r="P11" s="26" t="s">
        <v>1</v>
      </c>
      <c r="Q11" s="29" t="s">
        <v>2</v>
      </c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26" t="s">
        <v>0</v>
      </c>
      <c r="AE11" s="26" t="s">
        <v>1</v>
      </c>
      <c r="AF11" s="29" t="s">
        <v>2</v>
      </c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26" t="s">
        <v>0</v>
      </c>
    </row>
    <row r="12" spans="1:44" ht="15" customHeight="1" x14ac:dyDescent="0.25">
      <c r="A12" s="27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8"/>
      <c r="N12" s="27"/>
      <c r="P12" s="27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8"/>
      <c r="AC12" s="27"/>
      <c r="AE12" s="27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8"/>
      <c r="AR12" s="27"/>
    </row>
    <row r="13" spans="1:44" ht="15" customHeight="1" thickBot="1" x14ac:dyDescent="0.3">
      <c r="A13" s="27"/>
      <c r="B13" s="40" t="s">
        <v>8</v>
      </c>
      <c r="C13" s="41"/>
      <c r="D13" s="42" t="s">
        <v>9</v>
      </c>
      <c r="E13" s="43"/>
      <c r="F13" s="36"/>
      <c r="G13" s="37"/>
      <c r="H13" s="36"/>
      <c r="I13" s="37"/>
      <c r="J13" s="36"/>
      <c r="K13" s="37"/>
      <c r="L13" s="36"/>
      <c r="M13" s="39"/>
      <c r="N13" s="27"/>
      <c r="P13" s="27"/>
      <c r="Q13" s="40" t="s">
        <v>8</v>
      </c>
      <c r="R13" s="41"/>
      <c r="S13" s="42" t="s">
        <v>9</v>
      </c>
      <c r="T13" s="43"/>
      <c r="U13" s="36"/>
      <c r="V13" s="37"/>
      <c r="W13" s="36"/>
      <c r="X13" s="37"/>
      <c r="Y13" s="36"/>
      <c r="Z13" s="37"/>
      <c r="AA13" s="36"/>
      <c r="AB13" s="39"/>
      <c r="AC13" s="27"/>
      <c r="AE13" s="27"/>
      <c r="AF13" s="40" t="s">
        <v>8</v>
      </c>
      <c r="AG13" s="41"/>
      <c r="AH13" s="42" t="s">
        <v>9</v>
      </c>
      <c r="AI13" s="43"/>
      <c r="AJ13" s="36"/>
      <c r="AK13" s="37"/>
      <c r="AL13" s="36"/>
      <c r="AM13" s="37"/>
      <c r="AN13" s="36"/>
      <c r="AO13" s="37"/>
      <c r="AP13" s="36"/>
      <c r="AQ13" s="39"/>
      <c r="AR13" s="27"/>
    </row>
    <row r="14" spans="1:44" ht="15" customHeight="1" thickBot="1" x14ac:dyDescent="0.3">
      <c r="A14" s="28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8"/>
      <c r="P14" s="28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8"/>
      <c r="AE14" s="28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8"/>
    </row>
    <row r="15" spans="1:44" ht="15" customHeight="1" thickBot="1" x14ac:dyDescent="0.3">
      <c r="A15" s="3" t="s">
        <v>12</v>
      </c>
      <c r="B15" s="2">
        <v>80674615</v>
      </c>
      <c r="C15" s="2"/>
      <c r="D15" s="2">
        <v>36763319.999999993</v>
      </c>
      <c r="E15" s="2"/>
      <c r="F15" s="2">
        <v>17105649.999999996</v>
      </c>
      <c r="G15" s="2"/>
      <c r="H15" s="2">
        <v>107327355.00000001</v>
      </c>
      <c r="I15" s="2"/>
      <c r="J15" s="2">
        <v>0</v>
      </c>
      <c r="K15" s="2"/>
      <c r="L15" s="1">
        <f>B15+D15+F15+H15+J15</f>
        <v>241870940</v>
      </c>
      <c r="M15" s="13">
        <f>C15+E15+G15+I15+K15</f>
        <v>0</v>
      </c>
      <c r="N15" s="14">
        <f>L15+M15</f>
        <v>241870940</v>
      </c>
      <c r="P15" s="3" t="s">
        <v>12</v>
      </c>
      <c r="Q15" s="2">
        <v>8720</v>
      </c>
      <c r="R15" s="2">
        <v>0</v>
      </c>
      <c r="S15" s="2">
        <v>3735</v>
      </c>
      <c r="T15" s="2">
        <v>0</v>
      </c>
      <c r="U15" s="2">
        <v>1754</v>
      </c>
      <c r="V15" s="2">
        <v>0</v>
      </c>
      <c r="W15" s="2">
        <v>17219</v>
      </c>
      <c r="X15" s="2">
        <v>0</v>
      </c>
      <c r="Y15" s="2">
        <v>1373</v>
      </c>
      <c r="Z15" s="2">
        <v>0</v>
      </c>
      <c r="AA15" s="1">
        <f>Q15+S15+U15+W15+Y15</f>
        <v>32801</v>
      </c>
      <c r="AB15" s="13">
        <f>R15+T15+V15+X15+Z15</f>
        <v>0</v>
      </c>
      <c r="AC15" s="14">
        <f>AA15+AB15</f>
        <v>32801</v>
      </c>
      <c r="AE15" s="3" t="s">
        <v>12</v>
      </c>
      <c r="AF15" s="2">
        <f>IFERROR(B15/Q15, "N.A.")</f>
        <v>9251.6760321100919</v>
      </c>
      <c r="AG15" s="2" t="str">
        <f t="shared" ref="AG15:AR19" si="0">IFERROR(C15/R15, "N.A.")</f>
        <v>N.A.</v>
      </c>
      <c r="AH15" s="2">
        <f t="shared" si="0"/>
        <v>9842.9236947791142</v>
      </c>
      <c r="AI15" s="2" t="str">
        <f t="shared" si="0"/>
        <v>N.A.</v>
      </c>
      <c r="AJ15" s="2">
        <f t="shared" si="0"/>
        <v>9752.3660205245142</v>
      </c>
      <c r="AK15" s="2" t="str">
        <f t="shared" si="0"/>
        <v>N.A.</v>
      </c>
      <c r="AL15" s="2">
        <f t="shared" si="0"/>
        <v>6233.0771241070915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7373.889210694796</v>
      </c>
      <c r="AQ15" s="13" t="str">
        <f t="shared" si="0"/>
        <v>N.A.</v>
      </c>
      <c r="AR15" s="14">
        <f t="shared" si="0"/>
        <v>7373.889210694796</v>
      </c>
    </row>
    <row r="16" spans="1:44" ht="15" customHeight="1" thickBot="1" x14ac:dyDescent="0.3">
      <c r="A16" s="3" t="s">
        <v>13</v>
      </c>
      <c r="B16" s="2">
        <v>43815785.000000015</v>
      </c>
      <c r="C16" s="2">
        <v>3207600</v>
      </c>
      <c r="D16" s="2">
        <v>1377720.0000000002</v>
      </c>
      <c r="E16" s="2"/>
      <c r="F16" s="2"/>
      <c r="G16" s="2"/>
      <c r="H16" s="2"/>
      <c r="I16" s="2"/>
      <c r="J16" s="2"/>
      <c r="K16" s="2"/>
      <c r="L16" s="1">
        <f t="shared" ref="L16:M18" si="1">B16+D16+F16+H16+J16</f>
        <v>45193505.000000015</v>
      </c>
      <c r="M16" s="13">
        <f t="shared" si="1"/>
        <v>3207600</v>
      </c>
      <c r="N16" s="14">
        <f t="shared" ref="N16:N18" si="2">L16+M16</f>
        <v>48401105.000000015</v>
      </c>
      <c r="P16" s="3" t="s">
        <v>13</v>
      </c>
      <c r="Q16" s="2">
        <v>7408</v>
      </c>
      <c r="R16" s="2">
        <v>432</v>
      </c>
      <c r="S16" s="2">
        <v>335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7743</v>
      </c>
      <c r="AB16" s="13">
        <f t="shared" si="3"/>
        <v>432</v>
      </c>
      <c r="AC16" s="14">
        <f t="shared" ref="AC16:AC18" si="4">AA16+AB16</f>
        <v>8175</v>
      </c>
      <c r="AE16" s="3" t="s">
        <v>13</v>
      </c>
      <c r="AF16" s="2">
        <f t="shared" ref="AF16:AF19" si="5">IFERROR(B16/Q16, "N.A.")</f>
        <v>5914.657802375812</v>
      </c>
      <c r="AG16" s="2">
        <f t="shared" si="0"/>
        <v>7425</v>
      </c>
      <c r="AH16" s="2">
        <f t="shared" si="0"/>
        <v>4112.5970149253735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5836.6918507038636</v>
      </c>
      <c r="AQ16" s="13">
        <f t="shared" si="0"/>
        <v>7425</v>
      </c>
      <c r="AR16" s="14">
        <f t="shared" si="0"/>
        <v>5920.6244648318061</v>
      </c>
    </row>
    <row r="17" spans="1:44" ht="15" customHeight="1" thickBot="1" x14ac:dyDescent="0.3">
      <c r="A17" s="3" t="s">
        <v>14</v>
      </c>
      <c r="B17" s="2">
        <v>170531735</v>
      </c>
      <c r="C17" s="2">
        <v>652355710</v>
      </c>
      <c r="D17" s="2">
        <v>49067449.999999985</v>
      </c>
      <c r="E17" s="2">
        <v>18566399.999999996</v>
      </c>
      <c r="F17" s="2"/>
      <c r="G17" s="2">
        <v>94890000</v>
      </c>
      <c r="H17" s="2"/>
      <c r="I17" s="2">
        <v>39055620</v>
      </c>
      <c r="J17" s="2">
        <v>0</v>
      </c>
      <c r="K17" s="2"/>
      <c r="L17" s="1">
        <f t="shared" si="1"/>
        <v>219599185</v>
      </c>
      <c r="M17" s="13">
        <f t="shared" si="1"/>
        <v>804867730</v>
      </c>
      <c r="N17" s="14">
        <f t="shared" si="2"/>
        <v>1024466915</v>
      </c>
      <c r="P17" s="3" t="s">
        <v>14</v>
      </c>
      <c r="Q17" s="2">
        <v>23204</v>
      </c>
      <c r="R17" s="2">
        <v>65632</v>
      </c>
      <c r="S17" s="2">
        <v>4899</v>
      </c>
      <c r="T17" s="2">
        <v>1199</v>
      </c>
      <c r="U17" s="2">
        <v>0</v>
      </c>
      <c r="V17" s="2">
        <v>4379</v>
      </c>
      <c r="W17" s="2">
        <v>0</v>
      </c>
      <c r="X17" s="2">
        <v>4482</v>
      </c>
      <c r="Y17" s="2">
        <v>2163</v>
      </c>
      <c r="Z17" s="2">
        <v>0</v>
      </c>
      <c r="AA17" s="1">
        <f t="shared" si="3"/>
        <v>30266</v>
      </c>
      <c r="AB17" s="13">
        <f t="shared" si="3"/>
        <v>75692</v>
      </c>
      <c r="AC17" s="14">
        <f t="shared" si="4"/>
        <v>105958</v>
      </c>
      <c r="AE17" s="3" t="s">
        <v>14</v>
      </c>
      <c r="AF17" s="2">
        <f t="shared" si="5"/>
        <v>7349.2387088433024</v>
      </c>
      <c r="AG17" s="2">
        <f t="shared" si="0"/>
        <v>9939.5982142857138</v>
      </c>
      <c r="AH17" s="2">
        <f t="shared" si="0"/>
        <v>10015.8093488467</v>
      </c>
      <c r="AI17" s="2">
        <f t="shared" si="0"/>
        <v>15484.904086738947</v>
      </c>
      <c r="AJ17" s="2" t="str">
        <f t="shared" si="0"/>
        <v>N.A.</v>
      </c>
      <c r="AK17" s="2">
        <f t="shared" si="0"/>
        <v>21669.330897465174</v>
      </c>
      <c r="AL17" s="2" t="str">
        <f t="shared" si="0"/>
        <v>N.A.</v>
      </c>
      <c r="AM17" s="2">
        <f t="shared" si="0"/>
        <v>8713.8821954484611</v>
      </c>
      <c r="AN17" s="2">
        <f t="shared" si="0"/>
        <v>0</v>
      </c>
      <c r="AO17" s="2" t="str">
        <f t="shared" si="0"/>
        <v>N.A.</v>
      </c>
      <c r="AP17" s="15">
        <f t="shared" si="0"/>
        <v>7255.6394964646797</v>
      </c>
      <c r="AQ17" s="13">
        <f t="shared" si="0"/>
        <v>10633.458357554298</v>
      </c>
      <c r="AR17" s="14">
        <f t="shared" si="0"/>
        <v>9668.6131769191561</v>
      </c>
    </row>
    <row r="18" spans="1:44" ht="15" customHeight="1" thickBot="1" x14ac:dyDescent="0.3">
      <c r="A18" s="3" t="s">
        <v>15</v>
      </c>
      <c r="B18" s="2">
        <v>10461470</v>
      </c>
      <c r="C18" s="2">
        <v>1038450</v>
      </c>
      <c r="D18" s="2"/>
      <c r="E18" s="2"/>
      <c r="F18" s="2"/>
      <c r="G18" s="2">
        <v>28638000</v>
      </c>
      <c r="H18" s="2">
        <v>254560</v>
      </c>
      <c r="I18" s="2"/>
      <c r="J18" s="2">
        <v>0</v>
      </c>
      <c r="K18" s="2"/>
      <c r="L18" s="1">
        <f t="shared" si="1"/>
        <v>10716030</v>
      </c>
      <c r="M18" s="13">
        <f t="shared" si="1"/>
        <v>29676450</v>
      </c>
      <c r="N18" s="14">
        <f t="shared" si="2"/>
        <v>40392480</v>
      </c>
      <c r="P18" s="3" t="s">
        <v>15</v>
      </c>
      <c r="Q18" s="2">
        <v>1186</v>
      </c>
      <c r="R18" s="2">
        <v>161</v>
      </c>
      <c r="S18" s="2">
        <v>0</v>
      </c>
      <c r="T18" s="2">
        <v>0</v>
      </c>
      <c r="U18" s="2">
        <v>0</v>
      </c>
      <c r="V18" s="2">
        <v>333</v>
      </c>
      <c r="W18" s="2">
        <v>498</v>
      </c>
      <c r="X18" s="2">
        <v>0</v>
      </c>
      <c r="Y18" s="2">
        <v>481</v>
      </c>
      <c r="Z18" s="2">
        <v>0</v>
      </c>
      <c r="AA18" s="1">
        <f t="shared" si="3"/>
        <v>2165</v>
      </c>
      <c r="AB18" s="13">
        <f t="shared" si="3"/>
        <v>494</v>
      </c>
      <c r="AC18" s="21">
        <f t="shared" si="4"/>
        <v>2659</v>
      </c>
      <c r="AE18" s="3" t="s">
        <v>15</v>
      </c>
      <c r="AF18" s="2">
        <f t="shared" si="5"/>
        <v>8820.801011804384</v>
      </c>
      <c r="AG18" s="2">
        <f t="shared" si="0"/>
        <v>6450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86000</v>
      </c>
      <c r="AL18" s="2">
        <f t="shared" si="0"/>
        <v>511.16465863453817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4949.6674364896071</v>
      </c>
      <c r="AQ18" s="13">
        <f t="shared" si="0"/>
        <v>60073.785425101218</v>
      </c>
      <c r="AR18" s="14">
        <f t="shared" si="0"/>
        <v>15190.85370440015</v>
      </c>
    </row>
    <row r="19" spans="1:44" ht="15" customHeight="1" thickBot="1" x14ac:dyDescent="0.3">
      <c r="A19" s="4" t="s">
        <v>16</v>
      </c>
      <c r="B19" s="2">
        <v>305483605.00000006</v>
      </c>
      <c r="C19" s="2">
        <v>656601759.99999964</v>
      </c>
      <c r="D19" s="2">
        <v>87208490.000000015</v>
      </c>
      <c r="E19" s="2">
        <v>18566399.999999996</v>
      </c>
      <c r="F19" s="2">
        <v>17105649.999999996</v>
      </c>
      <c r="G19" s="2">
        <v>123528000.00000001</v>
      </c>
      <c r="H19" s="2">
        <v>107581914.99999997</v>
      </c>
      <c r="I19" s="2">
        <v>39055620</v>
      </c>
      <c r="J19" s="2">
        <v>0</v>
      </c>
      <c r="K19" s="2"/>
      <c r="L19" s="1">
        <f t="shared" ref="L19" si="6">B19+D19+F19+H19+J19</f>
        <v>517379660</v>
      </c>
      <c r="M19" s="13">
        <f t="shared" ref="M19" si="7">C19+E19+G19+I19+K19</f>
        <v>837751779.99999964</v>
      </c>
      <c r="N19" s="21">
        <f t="shared" ref="N19" si="8">L19+M19</f>
        <v>1355131439.9999995</v>
      </c>
      <c r="P19" s="4" t="s">
        <v>16</v>
      </c>
      <c r="Q19" s="2">
        <v>40518</v>
      </c>
      <c r="R19" s="2">
        <v>66225</v>
      </c>
      <c r="S19" s="2">
        <v>8969</v>
      </c>
      <c r="T19" s="2">
        <v>1199</v>
      </c>
      <c r="U19" s="2">
        <v>1754</v>
      </c>
      <c r="V19" s="2">
        <v>4712</v>
      </c>
      <c r="W19" s="2">
        <v>17717</v>
      </c>
      <c r="X19" s="2">
        <v>4482</v>
      </c>
      <c r="Y19" s="2">
        <v>4017</v>
      </c>
      <c r="Z19" s="2">
        <v>0</v>
      </c>
      <c r="AA19" s="1">
        <f t="shared" ref="AA19" si="9">Q19+S19+U19+W19+Y19</f>
        <v>72975</v>
      </c>
      <c r="AB19" s="13">
        <f t="shared" ref="AB19" si="10">R19+T19+V19+X19+Z19</f>
        <v>76618</v>
      </c>
      <c r="AC19" s="14">
        <f t="shared" ref="AC19" si="11">AA19+AB19</f>
        <v>149593</v>
      </c>
      <c r="AE19" s="4" t="s">
        <v>16</v>
      </c>
      <c r="AF19" s="2">
        <f t="shared" si="5"/>
        <v>7539.4541931980866</v>
      </c>
      <c r="AG19" s="2">
        <f t="shared" si="0"/>
        <v>9914.711362778402</v>
      </c>
      <c r="AH19" s="2">
        <f t="shared" si="0"/>
        <v>9723.3236704203391</v>
      </c>
      <c r="AI19" s="2">
        <f t="shared" si="0"/>
        <v>15484.904086738947</v>
      </c>
      <c r="AJ19" s="2">
        <f t="shared" si="0"/>
        <v>9752.3660205245142</v>
      </c>
      <c r="AK19" s="2">
        <f t="shared" si="0"/>
        <v>26215.619694397286</v>
      </c>
      <c r="AL19" s="2">
        <f t="shared" si="0"/>
        <v>6072.2421967601722</v>
      </c>
      <c r="AM19" s="2">
        <f t="shared" si="0"/>
        <v>8713.8821954484611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7089.8206235011994</v>
      </c>
      <c r="AQ19" s="13">
        <f t="shared" ref="AQ19" si="13">IFERROR(M19/AB19, "N.A.")</f>
        <v>10934.137931034478</v>
      </c>
      <c r="AR19" s="14">
        <f t="shared" ref="AR19" si="14">IFERROR(N19/AC19, "N.A.")</f>
        <v>9058.7891144639088</v>
      </c>
    </row>
    <row r="20" spans="1:44" ht="15" customHeight="1" thickBot="1" x14ac:dyDescent="0.3">
      <c r="A20" s="5" t="s">
        <v>0</v>
      </c>
      <c r="B20" s="44">
        <f>B19+C19</f>
        <v>962085364.99999976</v>
      </c>
      <c r="C20" s="45"/>
      <c r="D20" s="44">
        <f>D19+E19</f>
        <v>105774890.00000001</v>
      </c>
      <c r="E20" s="45"/>
      <c r="F20" s="44">
        <f>F19+G19</f>
        <v>140633650</v>
      </c>
      <c r="G20" s="45"/>
      <c r="H20" s="44">
        <f>H19+I19</f>
        <v>146637534.99999997</v>
      </c>
      <c r="I20" s="45"/>
      <c r="J20" s="44">
        <f>J19+K19</f>
        <v>0</v>
      </c>
      <c r="K20" s="45"/>
      <c r="L20" s="44">
        <f>L19+M19</f>
        <v>1355131439.9999995</v>
      </c>
      <c r="M20" s="46"/>
      <c r="N20" s="22">
        <f>B20+D20+F20+H20+J20</f>
        <v>1355131439.9999998</v>
      </c>
      <c r="P20" s="5" t="s">
        <v>0</v>
      </c>
      <c r="Q20" s="44">
        <f>Q19+R19</f>
        <v>106743</v>
      </c>
      <c r="R20" s="45"/>
      <c r="S20" s="44">
        <f>S19+T19</f>
        <v>10168</v>
      </c>
      <c r="T20" s="45"/>
      <c r="U20" s="44">
        <f>U19+V19</f>
        <v>6466</v>
      </c>
      <c r="V20" s="45"/>
      <c r="W20" s="44">
        <f>W19+X19</f>
        <v>22199</v>
      </c>
      <c r="X20" s="45"/>
      <c r="Y20" s="44">
        <f>Y19+Z19</f>
        <v>4017</v>
      </c>
      <c r="Z20" s="45"/>
      <c r="AA20" s="44">
        <f>AA19+AB19</f>
        <v>149593</v>
      </c>
      <c r="AB20" s="45"/>
      <c r="AC20" s="23">
        <f>Q20+S20+U20+W20+Y20</f>
        <v>149593</v>
      </c>
      <c r="AE20" s="5" t="s">
        <v>0</v>
      </c>
      <c r="AF20" s="24">
        <f>IFERROR(B20/Q20,"N.A.")</f>
        <v>9013.1002969749752</v>
      </c>
      <c r="AG20" s="25"/>
      <c r="AH20" s="24">
        <f>IFERROR(D20/S20,"N.A.")</f>
        <v>10402.723249409915</v>
      </c>
      <c r="AI20" s="25"/>
      <c r="AJ20" s="24">
        <f>IFERROR(F20/U20,"N.A.")</f>
        <v>21749.713888029695</v>
      </c>
      <c r="AK20" s="25"/>
      <c r="AL20" s="24">
        <f>IFERROR(H20/W20,"N.A.")</f>
        <v>6605.5919185548883</v>
      </c>
      <c r="AM20" s="25"/>
      <c r="AN20" s="24">
        <f>IFERROR(J20/Y20,"N.A.")</f>
        <v>0</v>
      </c>
      <c r="AO20" s="25"/>
      <c r="AP20" s="24">
        <f>IFERROR(L20/AA20,"N.A.")</f>
        <v>9058.7891144639088</v>
      </c>
      <c r="AQ20" s="25"/>
      <c r="AR20" s="16">
        <f>IFERROR(N20/AC20, "N.A.")</f>
        <v>9058.7891144639107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6" t="s">
        <v>1</v>
      </c>
      <c r="B23" s="29" t="s">
        <v>2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26" t="s">
        <v>0</v>
      </c>
      <c r="P23" s="26" t="s">
        <v>1</v>
      </c>
      <c r="Q23" s="29" t="s">
        <v>2</v>
      </c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26" t="s">
        <v>0</v>
      </c>
      <c r="AE23" s="26" t="s">
        <v>1</v>
      </c>
      <c r="AF23" s="29" t="s">
        <v>2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26" t="s">
        <v>0</v>
      </c>
    </row>
    <row r="24" spans="1:44" ht="15" customHeight="1" x14ac:dyDescent="0.25">
      <c r="A24" s="27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8"/>
      <c r="N24" s="27"/>
      <c r="P24" s="27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8"/>
      <c r="AC24" s="27"/>
      <c r="AE24" s="27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8"/>
      <c r="AR24" s="27"/>
    </row>
    <row r="25" spans="1:44" ht="15" customHeight="1" thickBot="1" x14ac:dyDescent="0.3">
      <c r="A25" s="27"/>
      <c r="B25" s="40" t="s">
        <v>8</v>
      </c>
      <c r="C25" s="41"/>
      <c r="D25" s="42" t="s">
        <v>9</v>
      </c>
      <c r="E25" s="43"/>
      <c r="F25" s="36"/>
      <c r="G25" s="37"/>
      <c r="H25" s="36"/>
      <c r="I25" s="37"/>
      <c r="J25" s="36"/>
      <c r="K25" s="37"/>
      <c r="L25" s="36"/>
      <c r="M25" s="39"/>
      <c r="N25" s="27"/>
      <c r="P25" s="27"/>
      <c r="Q25" s="40" t="s">
        <v>8</v>
      </c>
      <c r="R25" s="41"/>
      <c r="S25" s="42" t="s">
        <v>9</v>
      </c>
      <c r="T25" s="43"/>
      <c r="U25" s="36"/>
      <c r="V25" s="37"/>
      <c r="W25" s="36"/>
      <c r="X25" s="37"/>
      <c r="Y25" s="36"/>
      <c r="Z25" s="37"/>
      <c r="AA25" s="36"/>
      <c r="AB25" s="39"/>
      <c r="AC25" s="27"/>
      <c r="AE25" s="27"/>
      <c r="AF25" s="40" t="s">
        <v>8</v>
      </c>
      <c r="AG25" s="41"/>
      <c r="AH25" s="42" t="s">
        <v>9</v>
      </c>
      <c r="AI25" s="43"/>
      <c r="AJ25" s="36"/>
      <c r="AK25" s="37"/>
      <c r="AL25" s="36"/>
      <c r="AM25" s="37"/>
      <c r="AN25" s="36"/>
      <c r="AO25" s="37"/>
      <c r="AP25" s="36"/>
      <c r="AQ25" s="39"/>
      <c r="AR25" s="27"/>
    </row>
    <row r="26" spans="1:44" ht="15" customHeight="1" thickBot="1" x14ac:dyDescent="0.3">
      <c r="A26" s="28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8"/>
      <c r="P26" s="28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8"/>
      <c r="AE26" s="28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8"/>
    </row>
    <row r="27" spans="1:44" ht="15" customHeight="1" thickBot="1" x14ac:dyDescent="0.3">
      <c r="A27" s="3" t="s">
        <v>12</v>
      </c>
      <c r="B27" s="2">
        <v>67551810.000000015</v>
      </c>
      <c r="C27" s="2"/>
      <c r="D27" s="2">
        <v>32847739.999999996</v>
      </c>
      <c r="E27" s="2"/>
      <c r="F27" s="2">
        <v>17105650</v>
      </c>
      <c r="G27" s="2"/>
      <c r="H27" s="2">
        <v>78109879.999999985</v>
      </c>
      <c r="I27" s="2"/>
      <c r="J27" s="2"/>
      <c r="K27" s="2"/>
      <c r="L27" s="1">
        <f>B27+D27+F27+H27+J27</f>
        <v>195615080</v>
      </c>
      <c r="M27" s="13">
        <f>C27+E27+G27+I27+K27</f>
        <v>0</v>
      </c>
      <c r="N27" s="14">
        <f>L27+M27</f>
        <v>195615080</v>
      </c>
      <c r="P27" s="3" t="s">
        <v>12</v>
      </c>
      <c r="Q27" s="2">
        <v>6413</v>
      </c>
      <c r="R27" s="2">
        <v>0</v>
      </c>
      <c r="S27" s="2">
        <v>3390</v>
      </c>
      <c r="T27" s="2">
        <v>0</v>
      </c>
      <c r="U27" s="2">
        <v>1565</v>
      </c>
      <c r="V27" s="2">
        <v>0</v>
      </c>
      <c r="W27" s="2">
        <v>9818</v>
      </c>
      <c r="X27" s="2">
        <v>0</v>
      </c>
      <c r="Y27" s="2">
        <v>0</v>
      </c>
      <c r="Z27" s="2">
        <v>0</v>
      </c>
      <c r="AA27" s="1">
        <f>Q27+S27+U27+W27+Y27</f>
        <v>21186</v>
      </c>
      <c r="AB27" s="13">
        <f>R27+T27+V27+X27+Z27</f>
        <v>0</v>
      </c>
      <c r="AC27" s="14">
        <f>AA27+AB27</f>
        <v>21186</v>
      </c>
      <c r="AE27" s="3" t="s">
        <v>12</v>
      </c>
      <c r="AF27" s="2">
        <f>IFERROR(B27/Q27, "N.A.")</f>
        <v>10533.573990332141</v>
      </c>
      <c r="AG27" s="2" t="str">
        <f t="shared" ref="AG27:AR31" si="15">IFERROR(C27/R27, "N.A.")</f>
        <v>N.A.</v>
      </c>
      <c r="AH27" s="2">
        <f t="shared" si="15"/>
        <v>9689.5988200589964</v>
      </c>
      <c r="AI27" s="2" t="str">
        <f t="shared" si="15"/>
        <v>N.A.</v>
      </c>
      <c r="AJ27" s="2">
        <f t="shared" si="15"/>
        <v>10930.127795527156</v>
      </c>
      <c r="AK27" s="2" t="str">
        <f t="shared" si="15"/>
        <v>N.A.</v>
      </c>
      <c r="AL27" s="2">
        <f t="shared" si="15"/>
        <v>7955.7832552454656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9233.2238270556027</v>
      </c>
      <c r="AQ27" s="13" t="str">
        <f t="shared" si="15"/>
        <v>N.A.</v>
      </c>
      <c r="AR27" s="14">
        <f t="shared" si="15"/>
        <v>9233.2238270556027</v>
      </c>
    </row>
    <row r="28" spans="1:44" ht="15" customHeight="1" thickBot="1" x14ac:dyDescent="0.3">
      <c r="A28" s="3" t="s">
        <v>13</v>
      </c>
      <c r="B28" s="2">
        <v>14156399.999999998</v>
      </c>
      <c r="C28" s="2">
        <v>1393200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14156399.999999998</v>
      </c>
      <c r="M28" s="13">
        <f t="shared" si="16"/>
        <v>1393200</v>
      </c>
      <c r="N28" s="14">
        <f t="shared" ref="N28:N30" si="17">L28+M28</f>
        <v>15549599.999999998</v>
      </c>
      <c r="P28" s="3" t="s">
        <v>13</v>
      </c>
      <c r="Q28" s="2">
        <v>1360</v>
      </c>
      <c r="R28" s="2">
        <v>216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1360</v>
      </c>
      <c r="AB28" s="13">
        <f t="shared" si="18"/>
        <v>216</v>
      </c>
      <c r="AC28" s="14">
        <f t="shared" ref="AC28:AC30" si="19">AA28+AB28</f>
        <v>1576</v>
      </c>
      <c r="AE28" s="3" t="s">
        <v>13</v>
      </c>
      <c r="AF28" s="2">
        <f t="shared" ref="AF28:AF31" si="20">IFERROR(B28/Q28, "N.A.")</f>
        <v>10409.117647058822</v>
      </c>
      <c r="AG28" s="2">
        <f t="shared" si="15"/>
        <v>6450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10409.117647058822</v>
      </c>
      <c r="AQ28" s="13">
        <f t="shared" si="15"/>
        <v>6450</v>
      </c>
      <c r="AR28" s="14">
        <f t="shared" si="15"/>
        <v>9866.4974619289333</v>
      </c>
    </row>
    <row r="29" spans="1:44" ht="15" customHeight="1" thickBot="1" x14ac:dyDescent="0.3">
      <c r="A29" s="3" t="s">
        <v>14</v>
      </c>
      <c r="B29" s="2">
        <v>127476284.99999999</v>
      </c>
      <c r="C29" s="2">
        <v>418762749.99999964</v>
      </c>
      <c r="D29" s="2">
        <v>44343599.999999993</v>
      </c>
      <c r="E29" s="2">
        <v>17810400</v>
      </c>
      <c r="F29" s="2"/>
      <c r="G29" s="2">
        <v>86260000</v>
      </c>
      <c r="H29" s="2"/>
      <c r="I29" s="2">
        <v>21902000</v>
      </c>
      <c r="J29" s="2">
        <v>0</v>
      </c>
      <c r="K29" s="2"/>
      <c r="L29" s="1">
        <f t="shared" si="16"/>
        <v>171819884.99999997</v>
      </c>
      <c r="M29" s="13">
        <f t="shared" si="16"/>
        <v>544735149.99999964</v>
      </c>
      <c r="N29" s="14">
        <f t="shared" si="17"/>
        <v>716555034.99999964</v>
      </c>
      <c r="P29" s="3" t="s">
        <v>14</v>
      </c>
      <c r="Q29" s="2">
        <v>14979</v>
      </c>
      <c r="R29" s="2">
        <v>41030</v>
      </c>
      <c r="S29" s="2">
        <v>3131</v>
      </c>
      <c r="T29" s="2">
        <v>670</v>
      </c>
      <c r="U29" s="2">
        <v>0</v>
      </c>
      <c r="V29" s="2">
        <v>3918</v>
      </c>
      <c r="W29" s="2">
        <v>0</v>
      </c>
      <c r="X29" s="2">
        <v>3113</v>
      </c>
      <c r="Y29" s="2">
        <v>1001</v>
      </c>
      <c r="Z29" s="2">
        <v>0</v>
      </c>
      <c r="AA29" s="1">
        <f t="shared" si="18"/>
        <v>19111</v>
      </c>
      <c r="AB29" s="13">
        <f t="shared" si="18"/>
        <v>48731</v>
      </c>
      <c r="AC29" s="14">
        <f t="shared" si="19"/>
        <v>67842</v>
      </c>
      <c r="AE29" s="3" t="s">
        <v>14</v>
      </c>
      <c r="AF29" s="2">
        <f t="shared" si="20"/>
        <v>8510.3334668535936</v>
      </c>
      <c r="AG29" s="2">
        <f t="shared" si="15"/>
        <v>10206.257616378251</v>
      </c>
      <c r="AH29" s="2">
        <f t="shared" si="15"/>
        <v>14162.759501756625</v>
      </c>
      <c r="AI29" s="2">
        <f t="shared" si="15"/>
        <v>26582.686567164179</v>
      </c>
      <c r="AJ29" s="2" t="str">
        <f t="shared" si="15"/>
        <v>N.A.</v>
      </c>
      <c r="AK29" s="2">
        <f t="shared" si="15"/>
        <v>22016.334864726901</v>
      </c>
      <c r="AL29" s="2" t="str">
        <f t="shared" si="15"/>
        <v>N.A.</v>
      </c>
      <c r="AM29" s="2">
        <f t="shared" si="15"/>
        <v>7035.6569225827179</v>
      </c>
      <c r="AN29" s="2">
        <f t="shared" si="15"/>
        <v>0</v>
      </c>
      <c r="AO29" s="2" t="str">
        <f t="shared" si="15"/>
        <v>N.A.</v>
      </c>
      <c r="AP29" s="15">
        <f t="shared" si="15"/>
        <v>8990.6276489979573</v>
      </c>
      <c r="AQ29" s="13">
        <f t="shared" si="15"/>
        <v>11178.411073033585</v>
      </c>
      <c r="AR29" s="14">
        <f t="shared" si="15"/>
        <v>10562.11542996963</v>
      </c>
    </row>
    <row r="30" spans="1:44" ht="15" customHeight="1" thickBot="1" x14ac:dyDescent="0.3">
      <c r="A30" s="3" t="s">
        <v>15</v>
      </c>
      <c r="B30" s="2">
        <v>10461470</v>
      </c>
      <c r="C30" s="2">
        <v>1038450</v>
      </c>
      <c r="D30" s="2"/>
      <c r="E30" s="2"/>
      <c r="F30" s="2"/>
      <c r="G30" s="2">
        <v>28638000</v>
      </c>
      <c r="H30" s="2">
        <v>0</v>
      </c>
      <c r="I30" s="2"/>
      <c r="J30" s="2"/>
      <c r="K30" s="2"/>
      <c r="L30" s="1">
        <f t="shared" si="16"/>
        <v>10461470</v>
      </c>
      <c r="M30" s="13">
        <f t="shared" si="16"/>
        <v>29676450</v>
      </c>
      <c r="N30" s="14">
        <f t="shared" si="17"/>
        <v>40137920</v>
      </c>
      <c r="P30" s="3" t="s">
        <v>15</v>
      </c>
      <c r="Q30" s="2">
        <v>1186</v>
      </c>
      <c r="R30" s="2">
        <v>161</v>
      </c>
      <c r="S30" s="2">
        <v>0</v>
      </c>
      <c r="T30" s="2">
        <v>0</v>
      </c>
      <c r="U30" s="2">
        <v>0</v>
      </c>
      <c r="V30" s="2">
        <v>333</v>
      </c>
      <c r="W30" s="2">
        <v>350</v>
      </c>
      <c r="X30" s="2">
        <v>0</v>
      </c>
      <c r="Y30" s="2">
        <v>0</v>
      </c>
      <c r="Z30" s="2">
        <v>0</v>
      </c>
      <c r="AA30" s="1">
        <f t="shared" si="18"/>
        <v>1536</v>
      </c>
      <c r="AB30" s="13">
        <f t="shared" si="18"/>
        <v>494</v>
      </c>
      <c r="AC30" s="21">
        <f t="shared" si="19"/>
        <v>2030</v>
      </c>
      <c r="AE30" s="3" t="s">
        <v>15</v>
      </c>
      <c r="AF30" s="2">
        <f t="shared" si="20"/>
        <v>8820.801011804384</v>
      </c>
      <c r="AG30" s="2">
        <f t="shared" si="15"/>
        <v>6450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86000</v>
      </c>
      <c r="AL30" s="2">
        <f t="shared" si="15"/>
        <v>0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6810.852864583333</v>
      </c>
      <c r="AQ30" s="13">
        <f t="shared" si="15"/>
        <v>60073.785425101218</v>
      </c>
      <c r="AR30" s="14">
        <f t="shared" si="15"/>
        <v>19772.374384236453</v>
      </c>
    </row>
    <row r="31" spans="1:44" ht="15" customHeight="1" thickBot="1" x14ac:dyDescent="0.3">
      <c r="A31" s="4" t="s">
        <v>16</v>
      </c>
      <c r="B31" s="2">
        <v>219645965</v>
      </c>
      <c r="C31" s="2">
        <v>421194399.99999952</v>
      </c>
      <c r="D31" s="2">
        <v>77191340.000000015</v>
      </c>
      <c r="E31" s="2">
        <v>17810400</v>
      </c>
      <c r="F31" s="2">
        <v>17105650</v>
      </c>
      <c r="G31" s="2">
        <v>114898000</v>
      </c>
      <c r="H31" s="2">
        <v>78109879.999999985</v>
      </c>
      <c r="I31" s="2">
        <v>21902000</v>
      </c>
      <c r="J31" s="2">
        <v>0</v>
      </c>
      <c r="K31" s="2"/>
      <c r="L31" s="1">
        <f t="shared" ref="L31" si="21">B31+D31+F31+H31+J31</f>
        <v>392052835</v>
      </c>
      <c r="M31" s="13">
        <f t="shared" ref="M31" si="22">C31+E31+G31+I31+K31</f>
        <v>575804799.99999952</v>
      </c>
      <c r="N31" s="21">
        <f t="shared" ref="N31" si="23">L31+M31</f>
        <v>967857634.99999952</v>
      </c>
      <c r="P31" s="4" t="s">
        <v>16</v>
      </c>
      <c r="Q31" s="2">
        <v>23938</v>
      </c>
      <c r="R31" s="2">
        <v>41407</v>
      </c>
      <c r="S31" s="2">
        <v>6521</v>
      </c>
      <c r="T31" s="2">
        <v>670</v>
      </c>
      <c r="U31" s="2">
        <v>1565</v>
      </c>
      <c r="V31" s="2">
        <v>4251</v>
      </c>
      <c r="W31" s="2">
        <v>10168</v>
      </c>
      <c r="X31" s="2">
        <v>3113</v>
      </c>
      <c r="Y31" s="2">
        <v>1001</v>
      </c>
      <c r="Z31" s="2">
        <v>0</v>
      </c>
      <c r="AA31" s="1">
        <f t="shared" ref="AA31" si="24">Q31+S31+U31+W31+Y31</f>
        <v>43193</v>
      </c>
      <c r="AB31" s="13">
        <f t="shared" ref="AB31" si="25">R31+T31+V31+X31+Z31</f>
        <v>49441</v>
      </c>
      <c r="AC31" s="14">
        <f t="shared" ref="AC31" si="26">AA31+AB31</f>
        <v>92634</v>
      </c>
      <c r="AE31" s="4" t="s">
        <v>16</v>
      </c>
      <c r="AF31" s="2">
        <f t="shared" si="20"/>
        <v>9175.6188904670398</v>
      </c>
      <c r="AG31" s="2">
        <f t="shared" si="15"/>
        <v>10172.057864612252</v>
      </c>
      <c r="AH31" s="2">
        <f t="shared" si="15"/>
        <v>11837.347032663703</v>
      </c>
      <c r="AI31" s="2">
        <f t="shared" si="15"/>
        <v>26582.686567164179</v>
      </c>
      <c r="AJ31" s="2">
        <f t="shared" si="15"/>
        <v>10930.127795527156</v>
      </c>
      <c r="AK31" s="2">
        <f t="shared" si="15"/>
        <v>27028.463890849212</v>
      </c>
      <c r="AL31" s="2">
        <f t="shared" si="15"/>
        <v>7681.9315499606591</v>
      </c>
      <c r="AM31" s="2">
        <f t="shared" si="15"/>
        <v>7035.6569225827179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9076.767879054476</v>
      </c>
      <c r="AQ31" s="13">
        <f t="shared" ref="AQ31" si="28">IFERROR(M31/AB31, "N.A.")</f>
        <v>11646.301652474656</v>
      </c>
      <c r="AR31" s="14">
        <f t="shared" ref="AR31" si="29">IFERROR(N31/AC31, "N.A.")</f>
        <v>10448.190027419732</v>
      </c>
    </row>
    <row r="32" spans="1:44" ht="15" customHeight="1" thickBot="1" x14ac:dyDescent="0.3">
      <c r="A32" s="5" t="s">
        <v>0</v>
      </c>
      <c r="B32" s="44">
        <f>B31+C31</f>
        <v>640840364.99999952</v>
      </c>
      <c r="C32" s="45"/>
      <c r="D32" s="44">
        <f>D31+E31</f>
        <v>95001740.000000015</v>
      </c>
      <c r="E32" s="45"/>
      <c r="F32" s="44">
        <f>F31+G31</f>
        <v>132003650</v>
      </c>
      <c r="G32" s="45"/>
      <c r="H32" s="44">
        <f>H31+I31</f>
        <v>100011879.99999999</v>
      </c>
      <c r="I32" s="45"/>
      <c r="J32" s="44">
        <f>J31+K31</f>
        <v>0</v>
      </c>
      <c r="K32" s="45"/>
      <c r="L32" s="44">
        <f>L31+M31</f>
        <v>967857634.99999952</v>
      </c>
      <c r="M32" s="46"/>
      <c r="N32" s="22">
        <f>B32+D32+F32+H32+J32</f>
        <v>967857634.99999952</v>
      </c>
      <c r="P32" s="5" t="s">
        <v>0</v>
      </c>
      <c r="Q32" s="44">
        <f>Q31+R31</f>
        <v>65345</v>
      </c>
      <c r="R32" s="45"/>
      <c r="S32" s="44">
        <f>S31+T31</f>
        <v>7191</v>
      </c>
      <c r="T32" s="45"/>
      <c r="U32" s="44">
        <f>U31+V31</f>
        <v>5816</v>
      </c>
      <c r="V32" s="45"/>
      <c r="W32" s="44">
        <f>W31+X31</f>
        <v>13281</v>
      </c>
      <c r="X32" s="45"/>
      <c r="Y32" s="44">
        <f>Y31+Z31</f>
        <v>1001</v>
      </c>
      <c r="Z32" s="45"/>
      <c r="AA32" s="44">
        <f>AA31+AB31</f>
        <v>92634</v>
      </c>
      <c r="AB32" s="45"/>
      <c r="AC32" s="23">
        <f>Q32+S32+U32+W32+Y32</f>
        <v>92634</v>
      </c>
      <c r="AE32" s="5" t="s">
        <v>0</v>
      </c>
      <c r="AF32" s="24">
        <f>IFERROR(B32/Q32,"N.A.")</f>
        <v>9807.0298416099085</v>
      </c>
      <c r="AG32" s="25"/>
      <c r="AH32" s="24">
        <f>IFERROR(D32/S32,"N.A.")</f>
        <v>13211.200111250177</v>
      </c>
      <c r="AI32" s="25"/>
      <c r="AJ32" s="24">
        <f>IFERROR(F32/U32,"N.A.")</f>
        <v>22696.638583218708</v>
      </c>
      <c r="AK32" s="25"/>
      <c r="AL32" s="24">
        <f>IFERROR(H32/W32,"N.A.")</f>
        <v>7530.4480084330989</v>
      </c>
      <c r="AM32" s="25"/>
      <c r="AN32" s="24">
        <f>IFERROR(J32/Y32,"N.A.")</f>
        <v>0</v>
      </c>
      <c r="AO32" s="25"/>
      <c r="AP32" s="24">
        <f>IFERROR(L32/AA32,"N.A.")</f>
        <v>10448.190027419732</v>
      </c>
      <c r="AQ32" s="25"/>
      <c r="AR32" s="16">
        <f>IFERROR(N32/AC32, "N.A.")</f>
        <v>10448.190027419732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6" t="s">
        <v>1</v>
      </c>
      <c r="B35" s="29" t="s">
        <v>2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26" t="s">
        <v>0</v>
      </c>
      <c r="P35" s="26" t="s">
        <v>1</v>
      </c>
      <c r="Q35" s="29" t="s">
        <v>2</v>
      </c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26" t="s">
        <v>0</v>
      </c>
      <c r="AE35" s="26" t="s">
        <v>1</v>
      </c>
      <c r="AF35" s="29" t="s">
        <v>2</v>
      </c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26" t="s">
        <v>0</v>
      </c>
    </row>
    <row r="36" spans="1:44" ht="15" customHeight="1" x14ac:dyDescent="0.25">
      <c r="A36" s="27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8"/>
      <c r="N36" s="27"/>
      <c r="P36" s="27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8"/>
      <c r="AC36" s="27"/>
      <c r="AE36" s="27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8"/>
      <c r="AR36" s="27"/>
    </row>
    <row r="37" spans="1:44" ht="15" customHeight="1" thickBot="1" x14ac:dyDescent="0.3">
      <c r="A37" s="27"/>
      <c r="B37" s="40" t="s">
        <v>8</v>
      </c>
      <c r="C37" s="41"/>
      <c r="D37" s="42" t="s">
        <v>9</v>
      </c>
      <c r="E37" s="43"/>
      <c r="F37" s="36"/>
      <c r="G37" s="37"/>
      <c r="H37" s="36"/>
      <c r="I37" s="37"/>
      <c r="J37" s="36"/>
      <c r="K37" s="37"/>
      <c r="L37" s="36"/>
      <c r="M37" s="39"/>
      <c r="N37" s="27"/>
      <c r="P37" s="27"/>
      <c r="Q37" s="40" t="s">
        <v>8</v>
      </c>
      <c r="R37" s="41"/>
      <c r="S37" s="42" t="s">
        <v>9</v>
      </c>
      <c r="T37" s="43"/>
      <c r="U37" s="36"/>
      <c r="V37" s="37"/>
      <c r="W37" s="36"/>
      <c r="X37" s="37"/>
      <c r="Y37" s="36"/>
      <c r="Z37" s="37"/>
      <c r="AA37" s="36"/>
      <c r="AB37" s="39"/>
      <c r="AC37" s="27"/>
      <c r="AE37" s="27"/>
      <c r="AF37" s="40" t="s">
        <v>8</v>
      </c>
      <c r="AG37" s="41"/>
      <c r="AH37" s="42" t="s">
        <v>9</v>
      </c>
      <c r="AI37" s="43"/>
      <c r="AJ37" s="36"/>
      <c r="AK37" s="37"/>
      <c r="AL37" s="36"/>
      <c r="AM37" s="37"/>
      <c r="AN37" s="36"/>
      <c r="AO37" s="37"/>
      <c r="AP37" s="36"/>
      <c r="AQ37" s="39"/>
      <c r="AR37" s="27"/>
    </row>
    <row r="38" spans="1:44" ht="15" customHeight="1" thickBot="1" x14ac:dyDescent="0.3">
      <c r="A38" s="28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8"/>
      <c r="P38" s="28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8"/>
      <c r="AE38" s="28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8"/>
    </row>
    <row r="39" spans="1:44" ht="15" customHeight="1" thickBot="1" x14ac:dyDescent="0.3">
      <c r="A39" s="3" t="s">
        <v>12</v>
      </c>
      <c r="B39" s="2">
        <v>13122805</v>
      </c>
      <c r="C39" s="2"/>
      <c r="D39" s="2">
        <v>3915580</v>
      </c>
      <c r="E39" s="2"/>
      <c r="F39" s="2">
        <v>0</v>
      </c>
      <c r="G39" s="2"/>
      <c r="H39" s="2">
        <v>29217475.000000004</v>
      </c>
      <c r="I39" s="2"/>
      <c r="J39" s="2">
        <v>0</v>
      </c>
      <c r="K39" s="2"/>
      <c r="L39" s="1">
        <f>B39+D39+F39+H39+J39</f>
        <v>46255860</v>
      </c>
      <c r="M39" s="13">
        <f>C39+E39+G39+I39+K39</f>
        <v>0</v>
      </c>
      <c r="N39" s="14">
        <f>L39+M39</f>
        <v>46255860</v>
      </c>
      <c r="P39" s="3" t="s">
        <v>12</v>
      </c>
      <c r="Q39" s="2">
        <v>2307</v>
      </c>
      <c r="R39" s="2">
        <v>0</v>
      </c>
      <c r="S39" s="2">
        <v>345</v>
      </c>
      <c r="T39" s="2">
        <v>0</v>
      </c>
      <c r="U39" s="2">
        <v>189</v>
      </c>
      <c r="V39" s="2">
        <v>0</v>
      </c>
      <c r="W39" s="2">
        <v>7401</v>
      </c>
      <c r="X39" s="2">
        <v>0</v>
      </c>
      <c r="Y39" s="2">
        <v>1373</v>
      </c>
      <c r="Z39" s="2">
        <v>0</v>
      </c>
      <c r="AA39" s="1">
        <f>Q39+S39+U39+W39+Y39</f>
        <v>11615</v>
      </c>
      <c r="AB39" s="13">
        <f>R39+T39+V39+X39+Z39</f>
        <v>0</v>
      </c>
      <c r="AC39" s="14">
        <f>AA39+AB39</f>
        <v>11615</v>
      </c>
      <c r="AE39" s="3" t="s">
        <v>12</v>
      </c>
      <c r="AF39" s="2">
        <f>IFERROR(B39/Q39, "N.A.")</f>
        <v>5688.2553099263114</v>
      </c>
      <c r="AG39" s="2" t="str">
        <f t="shared" ref="AG39:AR43" si="30">IFERROR(C39/R39, "N.A.")</f>
        <v>N.A.</v>
      </c>
      <c r="AH39" s="2">
        <f t="shared" si="30"/>
        <v>11349.507246376812</v>
      </c>
      <c r="AI39" s="2" t="str">
        <f t="shared" si="30"/>
        <v>N.A.</v>
      </c>
      <c r="AJ39" s="2">
        <f t="shared" si="30"/>
        <v>0</v>
      </c>
      <c r="AK39" s="2" t="str">
        <f t="shared" si="30"/>
        <v>N.A.</v>
      </c>
      <c r="AL39" s="2">
        <f t="shared" si="30"/>
        <v>3947.7739494662887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3982.4244511407665</v>
      </c>
      <c r="AQ39" s="13" t="str">
        <f t="shared" si="30"/>
        <v>N.A.</v>
      </c>
      <c r="AR39" s="14">
        <f t="shared" si="30"/>
        <v>3982.4244511407665</v>
      </c>
    </row>
    <row r="40" spans="1:44" ht="15" customHeight="1" thickBot="1" x14ac:dyDescent="0.3">
      <c r="A40" s="3" t="s">
        <v>13</v>
      </c>
      <c r="B40" s="2">
        <v>29659384.999999996</v>
      </c>
      <c r="C40" s="2">
        <v>1814400</v>
      </c>
      <c r="D40" s="2">
        <v>1377720.0000000002</v>
      </c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31037104.999999996</v>
      </c>
      <c r="M40" s="13">
        <f t="shared" si="31"/>
        <v>1814400</v>
      </c>
      <c r="N40" s="14">
        <f t="shared" ref="N40:N42" si="32">L40+M40</f>
        <v>32851504.999999996</v>
      </c>
      <c r="P40" s="3" t="s">
        <v>13</v>
      </c>
      <c r="Q40" s="2">
        <v>6048</v>
      </c>
      <c r="R40" s="2">
        <v>216</v>
      </c>
      <c r="S40" s="2">
        <v>335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6383</v>
      </c>
      <c r="AB40" s="13">
        <f t="shared" si="33"/>
        <v>216</v>
      </c>
      <c r="AC40" s="14">
        <f t="shared" ref="AC40:AC42" si="34">AA40+AB40</f>
        <v>6599</v>
      </c>
      <c r="AE40" s="3" t="s">
        <v>13</v>
      </c>
      <c r="AF40" s="2">
        <f t="shared" ref="AF40:AF43" si="35">IFERROR(B40/Q40, "N.A.")</f>
        <v>4903.9988425925922</v>
      </c>
      <c r="AG40" s="2">
        <f t="shared" si="30"/>
        <v>8400</v>
      </c>
      <c r="AH40" s="2">
        <f t="shared" si="30"/>
        <v>4112.5970149253735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4862.4635751214155</v>
      </c>
      <c r="AQ40" s="13">
        <f t="shared" si="30"/>
        <v>8400</v>
      </c>
      <c r="AR40" s="14">
        <f t="shared" si="30"/>
        <v>4978.2550386422181</v>
      </c>
    </row>
    <row r="41" spans="1:44" ht="15" customHeight="1" thickBot="1" x14ac:dyDescent="0.3">
      <c r="A41" s="3" t="s">
        <v>14</v>
      </c>
      <c r="B41" s="2">
        <v>43055450</v>
      </c>
      <c r="C41" s="2">
        <v>233592959.99999994</v>
      </c>
      <c r="D41" s="2">
        <v>4723850</v>
      </c>
      <c r="E41" s="2">
        <v>756000</v>
      </c>
      <c r="F41" s="2"/>
      <c r="G41" s="2">
        <v>8630000</v>
      </c>
      <c r="H41" s="2"/>
      <c r="I41" s="2">
        <v>17153619.999999996</v>
      </c>
      <c r="J41" s="2">
        <v>0</v>
      </c>
      <c r="K41" s="2"/>
      <c r="L41" s="1">
        <f t="shared" si="31"/>
        <v>47779300</v>
      </c>
      <c r="M41" s="13">
        <f t="shared" si="31"/>
        <v>260132579.99999994</v>
      </c>
      <c r="N41" s="14">
        <f t="shared" si="32"/>
        <v>307911879.99999994</v>
      </c>
      <c r="P41" s="3" t="s">
        <v>14</v>
      </c>
      <c r="Q41" s="2">
        <v>8225</v>
      </c>
      <c r="R41" s="2">
        <v>24602</v>
      </c>
      <c r="S41" s="2">
        <v>1768</v>
      </c>
      <c r="T41" s="2">
        <v>529</v>
      </c>
      <c r="U41" s="2">
        <v>0</v>
      </c>
      <c r="V41" s="2">
        <v>461</v>
      </c>
      <c r="W41" s="2">
        <v>0</v>
      </c>
      <c r="X41" s="2">
        <v>1369</v>
      </c>
      <c r="Y41" s="2">
        <v>1162</v>
      </c>
      <c r="Z41" s="2">
        <v>0</v>
      </c>
      <c r="AA41" s="1">
        <f t="shared" si="33"/>
        <v>11155</v>
      </c>
      <c r="AB41" s="13">
        <f t="shared" si="33"/>
        <v>26961</v>
      </c>
      <c r="AC41" s="14">
        <f t="shared" si="34"/>
        <v>38116</v>
      </c>
      <c r="AE41" s="3" t="s">
        <v>14</v>
      </c>
      <c r="AF41" s="2">
        <f t="shared" si="35"/>
        <v>5234.7051671732524</v>
      </c>
      <c r="AG41" s="2">
        <f t="shared" si="30"/>
        <v>9494.8768392813563</v>
      </c>
      <c r="AH41" s="2">
        <f t="shared" si="30"/>
        <v>2671.860859728507</v>
      </c>
      <c r="AI41" s="2">
        <f t="shared" si="30"/>
        <v>1429.1115311909264</v>
      </c>
      <c r="AJ41" s="2" t="str">
        <f t="shared" si="30"/>
        <v>N.A.</v>
      </c>
      <c r="AK41" s="2">
        <f t="shared" si="30"/>
        <v>18720.173535791757</v>
      </c>
      <c r="AL41" s="2" t="str">
        <f t="shared" si="30"/>
        <v>N.A.</v>
      </c>
      <c r="AM41" s="2">
        <f t="shared" si="30"/>
        <v>12530.036523009494</v>
      </c>
      <c r="AN41" s="2">
        <f t="shared" si="30"/>
        <v>0</v>
      </c>
      <c r="AO41" s="2" t="str">
        <f t="shared" si="30"/>
        <v>N.A.</v>
      </c>
      <c r="AP41" s="15">
        <f t="shared" si="30"/>
        <v>4283.218287763335</v>
      </c>
      <c r="AQ41" s="13">
        <f t="shared" si="30"/>
        <v>9648.4766885501249</v>
      </c>
      <c r="AR41" s="14">
        <f t="shared" si="30"/>
        <v>8078.2841851191088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254560</v>
      </c>
      <c r="I42" s="2"/>
      <c r="J42" s="2">
        <v>0</v>
      </c>
      <c r="K42" s="2"/>
      <c r="L42" s="1">
        <f t="shared" si="31"/>
        <v>254560</v>
      </c>
      <c r="M42" s="13">
        <f t="shared" si="31"/>
        <v>0</v>
      </c>
      <c r="N42" s="14">
        <f t="shared" si="32"/>
        <v>254560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148</v>
      </c>
      <c r="X42" s="2">
        <v>0</v>
      </c>
      <c r="Y42" s="2">
        <v>481</v>
      </c>
      <c r="Z42" s="2">
        <v>0</v>
      </c>
      <c r="AA42" s="1">
        <f t="shared" si="33"/>
        <v>629</v>
      </c>
      <c r="AB42" s="13">
        <f t="shared" si="33"/>
        <v>0</v>
      </c>
      <c r="AC42" s="14">
        <f t="shared" si="34"/>
        <v>629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1720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404.70588235294116</v>
      </c>
      <c r="AQ42" s="13" t="str">
        <f t="shared" si="30"/>
        <v>N.A.</v>
      </c>
      <c r="AR42" s="14">
        <f t="shared" si="30"/>
        <v>404.70588235294116</v>
      </c>
    </row>
    <row r="43" spans="1:44" ht="15" customHeight="1" thickBot="1" x14ac:dyDescent="0.3">
      <c r="A43" s="4" t="s">
        <v>16</v>
      </c>
      <c r="B43" s="2">
        <v>85837639.999999985</v>
      </c>
      <c r="C43" s="2">
        <v>235407359.99999994</v>
      </c>
      <c r="D43" s="2">
        <v>10017150</v>
      </c>
      <c r="E43" s="2">
        <v>756000</v>
      </c>
      <c r="F43" s="2">
        <v>0</v>
      </c>
      <c r="G43" s="2">
        <v>8630000</v>
      </c>
      <c r="H43" s="2">
        <v>29472035.000000007</v>
      </c>
      <c r="I43" s="2">
        <v>17153619.999999996</v>
      </c>
      <c r="J43" s="2">
        <v>0</v>
      </c>
      <c r="K43" s="2"/>
      <c r="L43" s="1">
        <f t="shared" ref="L43" si="36">B43+D43+F43+H43+J43</f>
        <v>125326825</v>
      </c>
      <c r="M43" s="13">
        <f t="shared" ref="M43" si="37">C43+E43+G43+I43+K43</f>
        <v>261946979.99999994</v>
      </c>
      <c r="N43" s="21">
        <f t="shared" ref="N43" si="38">L43+M43</f>
        <v>387273804.99999994</v>
      </c>
      <c r="P43" s="4" t="s">
        <v>16</v>
      </c>
      <c r="Q43" s="2">
        <v>16580</v>
      </c>
      <c r="R43" s="2">
        <v>24818</v>
      </c>
      <c r="S43" s="2">
        <v>2448</v>
      </c>
      <c r="T43" s="2">
        <v>529</v>
      </c>
      <c r="U43" s="2">
        <v>189</v>
      </c>
      <c r="V43" s="2">
        <v>461</v>
      </c>
      <c r="W43" s="2">
        <v>7549</v>
      </c>
      <c r="X43" s="2">
        <v>1369</v>
      </c>
      <c r="Y43" s="2">
        <v>3016</v>
      </c>
      <c r="Z43" s="2">
        <v>0</v>
      </c>
      <c r="AA43" s="1">
        <f t="shared" ref="AA43" si="39">Q43+S43+U43+W43+Y43</f>
        <v>29782</v>
      </c>
      <c r="AB43" s="13">
        <f t="shared" ref="AB43" si="40">R43+T43+V43+X43+Z43</f>
        <v>27177</v>
      </c>
      <c r="AC43" s="21">
        <f t="shared" ref="AC43" si="41">AA43+AB43</f>
        <v>56959</v>
      </c>
      <c r="AE43" s="4" t="s">
        <v>16</v>
      </c>
      <c r="AF43" s="2">
        <f t="shared" si="35"/>
        <v>5177.1797346200228</v>
      </c>
      <c r="AG43" s="2">
        <f t="shared" si="30"/>
        <v>9485.3477314852098</v>
      </c>
      <c r="AH43" s="2">
        <f t="shared" si="30"/>
        <v>4091.9730392156862</v>
      </c>
      <c r="AI43" s="2">
        <f t="shared" si="30"/>
        <v>1429.1115311909264</v>
      </c>
      <c r="AJ43" s="2">
        <f t="shared" si="30"/>
        <v>0</v>
      </c>
      <c r="AK43" s="2">
        <f t="shared" si="30"/>
        <v>18720.173535791757</v>
      </c>
      <c r="AL43" s="2">
        <f t="shared" si="30"/>
        <v>3904.0978937607638</v>
      </c>
      <c r="AM43" s="2">
        <f t="shared" si="30"/>
        <v>12530.036523009494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4208.139983882882</v>
      </c>
      <c r="AQ43" s="13">
        <f t="shared" ref="AQ43" si="43">IFERROR(M43/AB43, "N.A.")</f>
        <v>9638.5539242741997</v>
      </c>
      <c r="AR43" s="14">
        <f t="shared" ref="AR43" si="44">IFERROR(N43/AC43, "N.A.")</f>
        <v>6799.1679102512326</v>
      </c>
    </row>
    <row r="44" spans="1:44" ht="15" customHeight="1" thickBot="1" x14ac:dyDescent="0.3">
      <c r="A44" s="5" t="s">
        <v>0</v>
      </c>
      <c r="B44" s="44">
        <f>B43+C43</f>
        <v>321244999.99999994</v>
      </c>
      <c r="C44" s="45"/>
      <c r="D44" s="44">
        <f>D43+E43</f>
        <v>10773150</v>
      </c>
      <c r="E44" s="45"/>
      <c r="F44" s="44">
        <f>F43+G43</f>
        <v>8630000</v>
      </c>
      <c r="G44" s="45"/>
      <c r="H44" s="44">
        <f>H43+I43</f>
        <v>46625655</v>
      </c>
      <c r="I44" s="45"/>
      <c r="J44" s="44">
        <f>J43+K43</f>
        <v>0</v>
      </c>
      <c r="K44" s="45"/>
      <c r="L44" s="44">
        <f>L43+M43</f>
        <v>387273804.99999994</v>
      </c>
      <c r="M44" s="46"/>
      <c r="N44" s="22">
        <f>B44+D44+F44+H44+J44</f>
        <v>387273804.99999994</v>
      </c>
      <c r="P44" s="5" t="s">
        <v>0</v>
      </c>
      <c r="Q44" s="44">
        <f>Q43+R43</f>
        <v>41398</v>
      </c>
      <c r="R44" s="45"/>
      <c r="S44" s="44">
        <f>S43+T43</f>
        <v>2977</v>
      </c>
      <c r="T44" s="45"/>
      <c r="U44" s="44">
        <f>U43+V43</f>
        <v>650</v>
      </c>
      <c r="V44" s="45"/>
      <c r="W44" s="44">
        <f>W43+X43</f>
        <v>8918</v>
      </c>
      <c r="X44" s="45"/>
      <c r="Y44" s="44">
        <f>Y43+Z43</f>
        <v>3016</v>
      </c>
      <c r="Z44" s="45"/>
      <c r="AA44" s="44">
        <f>AA43+AB43</f>
        <v>56959</v>
      </c>
      <c r="AB44" s="46"/>
      <c r="AC44" s="22">
        <f>Q44+S44+U44+W44+Y44</f>
        <v>56959</v>
      </c>
      <c r="AE44" s="5" t="s">
        <v>0</v>
      </c>
      <c r="AF44" s="24">
        <f>IFERROR(B44/Q44,"N.A.")</f>
        <v>7759.9159379680159</v>
      </c>
      <c r="AG44" s="25"/>
      <c r="AH44" s="24">
        <f>IFERROR(D44/S44,"N.A.")</f>
        <v>3618.7940880080619</v>
      </c>
      <c r="AI44" s="25"/>
      <c r="AJ44" s="24">
        <f>IFERROR(F44/U44,"N.A.")</f>
        <v>13276.923076923076</v>
      </c>
      <c r="AK44" s="25"/>
      <c r="AL44" s="24">
        <f>IFERROR(H44/W44,"N.A.")</f>
        <v>5228.263624130971</v>
      </c>
      <c r="AM44" s="25"/>
      <c r="AN44" s="24">
        <f>IFERROR(J44/Y44,"N.A.")</f>
        <v>0</v>
      </c>
      <c r="AO44" s="25"/>
      <c r="AP44" s="24">
        <f>IFERROR(L44/AA44,"N.A.")</f>
        <v>6799.1679102512326</v>
      </c>
      <c r="AQ44" s="25"/>
      <c r="AR44" s="16">
        <f>IFERROR(N44/AC44, "N.A.")</f>
        <v>6799.1679102512326</v>
      </c>
    </row>
  </sheetData>
  <mergeCells count="144"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2023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6" t="s">
        <v>1</v>
      </c>
      <c r="B11" s="29" t="s">
        <v>2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26" t="s">
        <v>0</v>
      </c>
      <c r="P11" s="26" t="s">
        <v>1</v>
      </c>
      <c r="Q11" s="29" t="s">
        <v>2</v>
      </c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26" t="s">
        <v>0</v>
      </c>
      <c r="AE11" s="26" t="s">
        <v>1</v>
      </c>
      <c r="AF11" s="29" t="s">
        <v>2</v>
      </c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26" t="s">
        <v>0</v>
      </c>
    </row>
    <row r="12" spans="1:44" ht="15" customHeight="1" x14ac:dyDescent="0.25">
      <c r="A12" s="27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8"/>
      <c r="N12" s="27"/>
      <c r="P12" s="27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8"/>
      <c r="AC12" s="27"/>
      <c r="AE12" s="27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8"/>
      <c r="AR12" s="27"/>
    </row>
    <row r="13" spans="1:44" ht="15" customHeight="1" thickBot="1" x14ac:dyDescent="0.3">
      <c r="A13" s="27"/>
      <c r="B13" s="40" t="s">
        <v>8</v>
      </c>
      <c r="C13" s="41"/>
      <c r="D13" s="42" t="s">
        <v>9</v>
      </c>
      <c r="E13" s="43"/>
      <c r="F13" s="36"/>
      <c r="G13" s="37"/>
      <c r="H13" s="36"/>
      <c r="I13" s="37"/>
      <c r="J13" s="36"/>
      <c r="K13" s="37"/>
      <c r="L13" s="36"/>
      <c r="M13" s="39"/>
      <c r="N13" s="27"/>
      <c r="P13" s="27"/>
      <c r="Q13" s="40" t="s">
        <v>8</v>
      </c>
      <c r="R13" s="41"/>
      <c r="S13" s="42" t="s">
        <v>9</v>
      </c>
      <c r="T13" s="43"/>
      <c r="U13" s="36"/>
      <c r="V13" s="37"/>
      <c r="W13" s="36"/>
      <c r="X13" s="37"/>
      <c r="Y13" s="36"/>
      <c r="Z13" s="37"/>
      <c r="AA13" s="36"/>
      <c r="AB13" s="39"/>
      <c r="AC13" s="27"/>
      <c r="AE13" s="27"/>
      <c r="AF13" s="40" t="s">
        <v>8</v>
      </c>
      <c r="AG13" s="41"/>
      <c r="AH13" s="42" t="s">
        <v>9</v>
      </c>
      <c r="AI13" s="43"/>
      <c r="AJ13" s="36"/>
      <c r="AK13" s="37"/>
      <c r="AL13" s="36"/>
      <c r="AM13" s="37"/>
      <c r="AN13" s="36"/>
      <c r="AO13" s="37"/>
      <c r="AP13" s="36"/>
      <c r="AQ13" s="39"/>
      <c r="AR13" s="27"/>
    </row>
    <row r="14" spans="1:44" ht="15" customHeight="1" thickBot="1" x14ac:dyDescent="0.3">
      <c r="A14" s="28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8"/>
      <c r="P14" s="28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8"/>
      <c r="AE14" s="28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8"/>
    </row>
    <row r="15" spans="1:44" ht="15" customHeight="1" thickBot="1" x14ac:dyDescent="0.3">
      <c r="A15" s="3" t="s">
        <v>12</v>
      </c>
      <c r="B15" s="2">
        <v>3648000</v>
      </c>
      <c r="C15" s="2"/>
      <c r="D15" s="2"/>
      <c r="E15" s="2"/>
      <c r="F15" s="2"/>
      <c r="G15" s="2"/>
      <c r="H15" s="2"/>
      <c r="I15" s="2"/>
      <c r="J15" s="2"/>
      <c r="K15" s="2"/>
      <c r="L15" s="1">
        <f>B15+D15+F15+H15+J15</f>
        <v>3648000</v>
      </c>
      <c r="M15" s="13">
        <f>C15+E15+G15+I15+K15</f>
        <v>0</v>
      </c>
      <c r="N15" s="14">
        <f>L15+M15</f>
        <v>3648000</v>
      </c>
      <c r="P15" s="3" t="s">
        <v>12</v>
      </c>
      <c r="Q15" s="2">
        <v>304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1">
        <f>Q15+S15+U15+W15+Y15</f>
        <v>304</v>
      </c>
      <c r="AB15" s="13">
        <f>R15+T15+V15+X15+Z15</f>
        <v>0</v>
      </c>
      <c r="AC15" s="14">
        <f>AA15+AB15</f>
        <v>304</v>
      </c>
      <c r="AE15" s="3" t="s">
        <v>12</v>
      </c>
      <c r="AF15" s="2">
        <f>IFERROR(B15/Q15, "N.A.")</f>
        <v>12000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 t="str">
        <f t="shared" si="0"/>
        <v>N.A.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>
        <f t="shared" si="0"/>
        <v>12000</v>
      </c>
      <c r="AQ15" s="13" t="str">
        <f t="shared" si="0"/>
        <v>N.A.</v>
      </c>
      <c r="AR15" s="14">
        <f t="shared" si="0"/>
        <v>12000</v>
      </c>
    </row>
    <row r="16" spans="1:44" ht="15" customHeight="1" thickBot="1" x14ac:dyDescent="0.3">
      <c r="A16" s="3" t="s">
        <v>13</v>
      </c>
      <c r="B16" s="2">
        <v>196080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196080</v>
      </c>
      <c r="M16" s="13">
        <f t="shared" si="1"/>
        <v>0</v>
      </c>
      <c r="N16" s="14">
        <f t="shared" ref="N16:N18" si="2">L16+M16</f>
        <v>196080</v>
      </c>
      <c r="P16" s="3" t="s">
        <v>13</v>
      </c>
      <c r="Q16" s="2">
        <v>152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152</v>
      </c>
      <c r="AB16" s="13">
        <f t="shared" si="3"/>
        <v>0</v>
      </c>
      <c r="AC16" s="14">
        <f t="shared" ref="AC16:AC18" si="4">AA16+AB16</f>
        <v>152</v>
      </c>
      <c r="AE16" s="3" t="s">
        <v>13</v>
      </c>
      <c r="AF16" s="2">
        <f t="shared" ref="AF16:AF19" si="5">IFERROR(B16/Q16, "N.A.")</f>
        <v>1290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1290</v>
      </c>
      <c r="AQ16" s="13" t="str">
        <f t="shared" si="0"/>
        <v>N.A.</v>
      </c>
      <c r="AR16" s="14">
        <f t="shared" si="0"/>
        <v>1290</v>
      </c>
    </row>
    <row r="17" spans="1:44" ht="15" customHeight="1" thickBot="1" x14ac:dyDescent="0.3">
      <c r="A17" s="3" t="s">
        <v>14</v>
      </c>
      <c r="B17" s="2">
        <v>26008517.999999996</v>
      </c>
      <c r="C17" s="2">
        <v>9254700</v>
      </c>
      <c r="D17" s="2">
        <v>2730000</v>
      </c>
      <c r="E17" s="2"/>
      <c r="F17" s="2"/>
      <c r="G17" s="2">
        <v>7356800</v>
      </c>
      <c r="H17" s="2"/>
      <c r="I17" s="2"/>
      <c r="J17" s="2"/>
      <c r="K17" s="2"/>
      <c r="L17" s="1">
        <f t="shared" si="1"/>
        <v>28738517.999999996</v>
      </c>
      <c r="M17" s="13">
        <f t="shared" si="1"/>
        <v>16611500</v>
      </c>
      <c r="N17" s="14">
        <f t="shared" si="2"/>
        <v>45350018</v>
      </c>
      <c r="P17" s="3" t="s">
        <v>14</v>
      </c>
      <c r="Q17" s="2">
        <v>2308</v>
      </c>
      <c r="R17" s="2">
        <v>2730</v>
      </c>
      <c r="S17" s="2">
        <v>273</v>
      </c>
      <c r="T17" s="2">
        <v>0</v>
      </c>
      <c r="U17" s="2">
        <v>0</v>
      </c>
      <c r="V17" s="2">
        <v>577</v>
      </c>
      <c r="W17" s="2">
        <v>0</v>
      </c>
      <c r="X17" s="2">
        <v>0</v>
      </c>
      <c r="Y17" s="2">
        <v>0</v>
      </c>
      <c r="Z17" s="2">
        <v>0</v>
      </c>
      <c r="AA17" s="1">
        <f t="shared" si="3"/>
        <v>2581</v>
      </c>
      <c r="AB17" s="13">
        <f t="shared" si="3"/>
        <v>3307</v>
      </c>
      <c r="AC17" s="14">
        <f t="shared" si="4"/>
        <v>5888</v>
      </c>
      <c r="AE17" s="3" t="s">
        <v>14</v>
      </c>
      <c r="AF17" s="2">
        <f t="shared" si="5"/>
        <v>11268.85528596187</v>
      </c>
      <c r="AG17" s="2">
        <f t="shared" si="0"/>
        <v>3390</v>
      </c>
      <c r="AH17" s="2">
        <f t="shared" si="0"/>
        <v>10000</v>
      </c>
      <c r="AI17" s="2" t="str">
        <f t="shared" si="0"/>
        <v>N.A.</v>
      </c>
      <c r="AJ17" s="2" t="str">
        <f t="shared" si="0"/>
        <v>N.A.</v>
      </c>
      <c r="AK17" s="2">
        <f t="shared" si="0"/>
        <v>12750.086655112651</v>
      </c>
      <c r="AL17" s="2" t="str">
        <f t="shared" si="0"/>
        <v>N.A.</v>
      </c>
      <c r="AM17" s="2" t="str">
        <f t="shared" si="0"/>
        <v>N.A.</v>
      </c>
      <c r="AN17" s="2" t="str">
        <f t="shared" si="0"/>
        <v>N.A.</v>
      </c>
      <c r="AO17" s="2" t="str">
        <f t="shared" si="0"/>
        <v>N.A.</v>
      </c>
      <c r="AP17" s="15">
        <f t="shared" si="0"/>
        <v>11134.644711352188</v>
      </c>
      <c r="AQ17" s="13">
        <f t="shared" si="0"/>
        <v>5023.1327487148474</v>
      </c>
      <c r="AR17" s="14">
        <f t="shared" si="0"/>
        <v>7702.109035326087</v>
      </c>
    </row>
    <row r="18" spans="1:44" ht="15" customHeight="1" thickBot="1" x14ac:dyDescent="0.3">
      <c r="A18" s="3" t="s">
        <v>15</v>
      </c>
      <c r="B18" s="2">
        <v>0</v>
      </c>
      <c r="C18" s="2"/>
      <c r="D18" s="2"/>
      <c r="E18" s="2"/>
      <c r="F18" s="2"/>
      <c r="G18" s="2">
        <v>1960800</v>
      </c>
      <c r="H18" s="2"/>
      <c r="I18" s="2"/>
      <c r="J18" s="2"/>
      <c r="K18" s="2"/>
      <c r="L18" s="1">
        <f t="shared" si="1"/>
        <v>0</v>
      </c>
      <c r="M18" s="13">
        <f t="shared" si="1"/>
        <v>1960800</v>
      </c>
      <c r="N18" s="14">
        <f t="shared" si="2"/>
        <v>1960800</v>
      </c>
      <c r="P18" s="3" t="s">
        <v>15</v>
      </c>
      <c r="Q18" s="2">
        <v>152</v>
      </c>
      <c r="R18" s="2">
        <v>0</v>
      </c>
      <c r="S18" s="2">
        <v>0</v>
      </c>
      <c r="T18" s="2">
        <v>0</v>
      </c>
      <c r="U18" s="2">
        <v>0</v>
      </c>
      <c r="V18" s="2">
        <v>152</v>
      </c>
      <c r="W18" s="2">
        <v>0</v>
      </c>
      <c r="X18" s="2">
        <v>0</v>
      </c>
      <c r="Y18" s="2">
        <v>0</v>
      </c>
      <c r="Z18" s="2">
        <v>0</v>
      </c>
      <c r="AA18" s="1">
        <f t="shared" si="3"/>
        <v>152</v>
      </c>
      <c r="AB18" s="13">
        <f t="shared" si="3"/>
        <v>152</v>
      </c>
      <c r="AC18" s="21">
        <f t="shared" si="4"/>
        <v>304</v>
      </c>
      <c r="AE18" s="3" t="s">
        <v>15</v>
      </c>
      <c r="AF18" s="2">
        <f t="shared" si="5"/>
        <v>0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12900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0</v>
      </c>
      <c r="AQ18" s="13">
        <f t="shared" si="0"/>
        <v>12900</v>
      </c>
      <c r="AR18" s="14">
        <f t="shared" si="0"/>
        <v>6450</v>
      </c>
    </row>
    <row r="19" spans="1:44" ht="15" customHeight="1" thickBot="1" x14ac:dyDescent="0.3">
      <c r="A19" s="4" t="s">
        <v>16</v>
      </c>
      <c r="B19" s="2">
        <v>29852597.999999996</v>
      </c>
      <c r="C19" s="2">
        <v>9254700</v>
      </c>
      <c r="D19" s="2">
        <v>2730000</v>
      </c>
      <c r="E19" s="2"/>
      <c r="F19" s="2"/>
      <c r="G19" s="2">
        <v>9317600</v>
      </c>
      <c r="H19" s="2"/>
      <c r="I19" s="2"/>
      <c r="J19" s="2"/>
      <c r="K19" s="2"/>
      <c r="L19" s="1">
        <f t="shared" ref="L19" si="6">B19+D19+F19+H19+J19</f>
        <v>32582597.999999996</v>
      </c>
      <c r="M19" s="13">
        <f t="shared" ref="M19" si="7">C19+E19+G19+I19+K19</f>
        <v>18572300</v>
      </c>
      <c r="N19" s="21">
        <f t="shared" ref="N19" si="8">L19+M19</f>
        <v>51154898</v>
      </c>
      <c r="P19" s="4" t="s">
        <v>16</v>
      </c>
      <c r="Q19" s="2">
        <v>2916</v>
      </c>
      <c r="R19" s="2">
        <v>2730</v>
      </c>
      <c r="S19" s="2">
        <v>273</v>
      </c>
      <c r="T19" s="2">
        <v>0</v>
      </c>
      <c r="U19" s="2">
        <v>0</v>
      </c>
      <c r="V19" s="2">
        <v>729</v>
      </c>
      <c r="W19" s="2">
        <v>0</v>
      </c>
      <c r="X19" s="2">
        <v>0</v>
      </c>
      <c r="Y19" s="2">
        <v>0</v>
      </c>
      <c r="Z19" s="2">
        <v>0</v>
      </c>
      <c r="AA19" s="1">
        <f t="shared" ref="AA19" si="9">Q19+S19+U19+W19+Y19</f>
        <v>3189</v>
      </c>
      <c r="AB19" s="13">
        <f t="shared" ref="AB19" si="10">R19+T19+V19+X19+Z19</f>
        <v>3459</v>
      </c>
      <c r="AC19" s="14">
        <f t="shared" ref="AC19" si="11">AA19+AB19</f>
        <v>6648</v>
      </c>
      <c r="AE19" s="4" t="s">
        <v>16</v>
      </c>
      <c r="AF19" s="2">
        <f t="shared" si="5"/>
        <v>10237.516460905348</v>
      </c>
      <c r="AG19" s="2">
        <f t="shared" si="0"/>
        <v>3390</v>
      </c>
      <c r="AH19" s="2">
        <f t="shared" si="0"/>
        <v>10000</v>
      </c>
      <c r="AI19" s="2" t="str">
        <f t="shared" si="0"/>
        <v>N.A.</v>
      </c>
      <c r="AJ19" s="2" t="str">
        <f t="shared" si="0"/>
        <v>N.A.</v>
      </c>
      <c r="AK19" s="2">
        <f t="shared" si="0"/>
        <v>12781.344307270234</v>
      </c>
      <c r="AL19" s="2" t="str">
        <f t="shared" si="0"/>
        <v>N.A.</v>
      </c>
      <c r="AM19" s="2" t="str">
        <f t="shared" si="0"/>
        <v>N.A.</v>
      </c>
      <c r="AN19" s="2" t="str">
        <f t="shared" si="0"/>
        <v>N.A.</v>
      </c>
      <c r="AO19" s="2" t="str">
        <f t="shared" si="0"/>
        <v>N.A.</v>
      </c>
      <c r="AP19" s="15">
        <f t="shared" ref="AP19" si="12">IFERROR(L19/AA19, "N.A.")</f>
        <v>10217.183443085605</v>
      </c>
      <c r="AQ19" s="13">
        <f t="shared" ref="AQ19" si="13">IFERROR(M19/AB19, "N.A.")</f>
        <v>5369.2685747325813</v>
      </c>
      <c r="AR19" s="14">
        <f t="shared" ref="AR19" si="14">IFERROR(N19/AC19, "N.A.")</f>
        <v>7694.7800842358602</v>
      </c>
    </row>
    <row r="20" spans="1:44" ht="15" customHeight="1" thickBot="1" x14ac:dyDescent="0.3">
      <c r="A20" s="5" t="s">
        <v>0</v>
      </c>
      <c r="B20" s="44">
        <f>B19+C19</f>
        <v>39107298</v>
      </c>
      <c r="C20" s="45"/>
      <c r="D20" s="44">
        <f>D19+E19</f>
        <v>2730000</v>
      </c>
      <c r="E20" s="45"/>
      <c r="F20" s="44">
        <f>F19+G19</f>
        <v>9317600</v>
      </c>
      <c r="G20" s="45"/>
      <c r="H20" s="44">
        <f>H19+I19</f>
        <v>0</v>
      </c>
      <c r="I20" s="45"/>
      <c r="J20" s="44">
        <f>J19+K19</f>
        <v>0</v>
      </c>
      <c r="K20" s="45"/>
      <c r="L20" s="44">
        <f>L19+M19</f>
        <v>51154898</v>
      </c>
      <c r="M20" s="46"/>
      <c r="N20" s="22">
        <f>B20+D20+F20+H20+J20</f>
        <v>51154898</v>
      </c>
      <c r="P20" s="5" t="s">
        <v>0</v>
      </c>
      <c r="Q20" s="44">
        <f>Q19+R19</f>
        <v>5646</v>
      </c>
      <c r="R20" s="45"/>
      <c r="S20" s="44">
        <f>S19+T19</f>
        <v>273</v>
      </c>
      <c r="T20" s="45"/>
      <c r="U20" s="44">
        <f>U19+V19</f>
        <v>729</v>
      </c>
      <c r="V20" s="45"/>
      <c r="W20" s="44">
        <f>W19+X19</f>
        <v>0</v>
      </c>
      <c r="X20" s="45"/>
      <c r="Y20" s="44">
        <f>Y19+Z19</f>
        <v>0</v>
      </c>
      <c r="Z20" s="45"/>
      <c r="AA20" s="44">
        <f>AA19+AB19</f>
        <v>6648</v>
      </c>
      <c r="AB20" s="45"/>
      <c r="AC20" s="23">
        <f>Q20+S20+U20+W20+Y20</f>
        <v>6648</v>
      </c>
      <c r="AE20" s="5" t="s">
        <v>0</v>
      </c>
      <c r="AF20" s="24">
        <f>IFERROR(B20/Q20,"N.A.")</f>
        <v>6926.5494155154092</v>
      </c>
      <c r="AG20" s="25"/>
      <c r="AH20" s="24">
        <f>IFERROR(D20/S20,"N.A.")</f>
        <v>10000</v>
      </c>
      <c r="AI20" s="25"/>
      <c r="AJ20" s="24">
        <f>IFERROR(F20/U20,"N.A.")</f>
        <v>12781.344307270234</v>
      </c>
      <c r="AK20" s="25"/>
      <c r="AL20" s="24" t="str">
        <f>IFERROR(H20/W20,"N.A.")</f>
        <v>N.A.</v>
      </c>
      <c r="AM20" s="25"/>
      <c r="AN20" s="24" t="str">
        <f>IFERROR(J20/Y20,"N.A.")</f>
        <v>N.A.</v>
      </c>
      <c r="AO20" s="25"/>
      <c r="AP20" s="24">
        <f>IFERROR(L20/AA20,"N.A.")</f>
        <v>7694.7800842358602</v>
      </c>
      <c r="AQ20" s="25"/>
      <c r="AR20" s="16">
        <f>IFERROR(N20/AC20, "N.A.")</f>
        <v>7694.7800842358602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6" t="s">
        <v>1</v>
      </c>
      <c r="B23" s="29" t="s">
        <v>2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26" t="s">
        <v>0</v>
      </c>
      <c r="P23" s="26" t="s">
        <v>1</v>
      </c>
      <c r="Q23" s="29" t="s">
        <v>2</v>
      </c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26" t="s">
        <v>0</v>
      </c>
      <c r="AE23" s="26" t="s">
        <v>1</v>
      </c>
      <c r="AF23" s="29" t="s">
        <v>2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26" t="s">
        <v>0</v>
      </c>
    </row>
    <row r="24" spans="1:44" ht="15" customHeight="1" x14ac:dyDescent="0.25">
      <c r="A24" s="27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8"/>
      <c r="N24" s="27"/>
      <c r="P24" s="27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8"/>
      <c r="AC24" s="27"/>
      <c r="AE24" s="27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8"/>
      <c r="AR24" s="27"/>
    </row>
    <row r="25" spans="1:44" ht="15" customHeight="1" thickBot="1" x14ac:dyDescent="0.3">
      <c r="A25" s="27"/>
      <c r="B25" s="40" t="s">
        <v>8</v>
      </c>
      <c r="C25" s="41"/>
      <c r="D25" s="42" t="s">
        <v>9</v>
      </c>
      <c r="E25" s="43"/>
      <c r="F25" s="36"/>
      <c r="G25" s="37"/>
      <c r="H25" s="36"/>
      <c r="I25" s="37"/>
      <c r="J25" s="36"/>
      <c r="K25" s="37"/>
      <c r="L25" s="36"/>
      <c r="M25" s="39"/>
      <c r="N25" s="27"/>
      <c r="P25" s="27"/>
      <c r="Q25" s="40" t="s">
        <v>8</v>
      </c>
      <c r="R25" s="41"/>
      <c r="S25" s="42" t="s">
        <v>9</v>
      </c>
      <c r="T25" s="43"/>
      <c r="U25" s="36"/>
      <c r="V25" s="37"/>
      <c r="W25" s="36"/>
      <c r="X25" s="37"/>
      <c r="Y25" s="36"/>
      <c r="Z25" s="37"/>
      <c r="AA25" s="36"/>
      <c r="AB25" s="39"/>
      <c r="AC25" s="27"/>
      <c r="AE25" s="27"/>
      <c r="AF25" s="40" t="s">
        <v>8</v>
      </c>
      <c r="AG25" s="41"/>
      <c r="AH25" s="42" t="s">
        <v>9</v>
      </c>
      <c r="AI25" s="43"/>
      <c r="AJ25" s="36"/>
      <c r="AK25" s="37"/>
      <c r="AL25" s="36"/>
      <c r="AM25" s="37"/>
      <c r="AN25" s="36"/>
      <c r="AO25" s="37"/>
      <c r="AP25" s="36"/>
      <c r="AQ25" s="39"/>
      <c r="AR25" s="27"/>
    </row>
    <row r="26" spans="1:44" ht="15" customHeight="1" thickBot="1" x14ac:dyDescent="0.3">
      <c r="A26" s="28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8"/>
      <c r="P26" s="28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8"/>
      <c r="AE26" s="28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8"/>
    </row>
    <row r="27" spans="1:44" ht="15" customHeight="1" thickBot="1" x14ac:dyDescent="0.3">
      <c r="A27" s="3" t="s">
        <v>12</v>
      </c>
      <c r="B27" s="2">
        <v>3648000</v>
      </c>
      <c r="C27" s="2"/>
      <c r="D27" s="2"/>
      <c r="E27" s="2"/>
      <c r="F27" s="2"/>
      <c r="G27" s="2"/>
      <c r="H27" s="2"/>
      <c r="I27" s="2"/>
      <c r="J27" s="2"/>
      <c r="K27" s="2"/>
      <c r="L27" s="1">
        <f>B27+D27+F27+H27+J27</f>
        <v>3648000</v>
      </c>
      <c r="M27" s="13">
        <f>C27+E27+G27+I27+K27</f>
        <v>0</v>
      </c>
      <c r="N27" s="14">
        <f>L27+M27</f>
        <v>3648000</v>
      </c>
      <c r="P27" s="3" t="s">
        <v>12</v>
      </c>
      <c r="Q27" s="2">
        <v>304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1">
        <f>Q27+S27+U27+W27+Y27</f>
        <v>304</v>
      </c>
      <c r="AB27" s="13">
        <f>R27+T27+V27+X27+Z27</f>
        <v>0</v>
      </c>
      <c r="AC27" s="14">
        <f>AA27+AB27</f>
        <v>304</v>
      </c>
      <c r="AE27" s="3" t="s">
        <v>12</v>
      </c>
      <c r="AF27" s="2">
        <f>IFERROR(B27/Q27, "N.A.")</f>
        <v>12000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 t="str">
        <f t="shared" si="15"/>
        <v>N.A.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12000</v>
      </c>
      <c r="AQ27" s="13" t="str">
        <f t="shared" si="15"/>
        <v>N.A.</v>
      </c>
      <c r="AR27" s="14">
        <f t="shared" si="15"/>
        <v>12000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24260670</v>
      </c>
      <c r="C29" s="2">
        <v>5978700</v>
      </c>
      <c r="D29" s="2">
        <v>2730000</v>
      </c>
      <c r="E29" s="2"/>
      <c r="F29" s="2"/>
      <c r="G29" s="2">
        <v>7356800</v>
      </c>
      <c r="H29" s="2"/>
      <c r="I29" s="2"/>
      <c r="J29" s="2"/>
      <c r="K29" s="2"/>
      <c r="L29" s="1">
        <f t="shared" si="16"/>
        <v>26990670</v>
      </c>
      <c r="M29" s="13">
        <f t="shared" si="16"/>
        <v>13335500</v>
      </c>
      <c r="N29" s="14">
        <f t="shared" si="17"/>
        <v>40326170</v>
      </c>
      <c r="P29" s="3" t="s">
        <v>14</v>
      </c>
      <c r="Q29" s="2">
        <v>1852</v>
      </c>
      <c r="R29" s="2">
        <v>1092</v>
      </c>
      <c r="S29" s="2">
        <v>273</v>
      </c>
      <c r="T29" s="2">
        <v>0</v>
      </c>
      <c r="U29" s="2">
        <v>0</v>
      </c>
      <c r="V29" s="2">
        <v>304</v>
      </c>
      <c r="W29" s="2">
        <v>0</v>
      </c>
      <c r="X29" s="2">
        <v>0</v>
      </c>
      <c r="Y29" s="2">
        <v>0</v>
      </c>
      <c r="Z29" s="2">
        <v>0</v>
      </c>
      <c r="AA29" s="1">
        <f t="shared" si="18"/>
        <v>2125</v>
      </c>
      <c r="AB29" s="13">
        <f t="shared" si="18"/>
        <v>1396</v>
      </c>
      <c r="AC29" s="14">
        <f t="shared" si="19"/>
        <v>3521</v>
      </c>
      <c r="AE29" s="3" t="s">
        <v>14</v>
      </c>
      <c r="AF29" s="2">
        <f t="shared" si="20"/>
        <v>13099.713822894168</v>
      </c>
      <c r="AG29" s="2">
        <f t="shared" si="15"/>
        <v>5475</v>
      </c>
      <c r="AH29" s="2">
        <f t="shared" si="15"/>
        <v>10000</v>
      </c>
      <c r="AI29" s="2" t="str">
        <f t="shared" si="15"/>
        <v>N.A.</v>
      </c>
      <c r="AJ29" s="2" t="str">
        <f t="shared" si="15"/>
        <v>N.A.</v>
      </c>
      <c r="AK29" s="2">
        <f t="shared" si="15"/>
        <v>24200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>
        <f t="shared" si="15"/>
        <v>12701.491764705883</v>
      </c>
      <c r="AQ29" s="13">
        <f t="shared" si="15"/>
        <v>9552.650429799427</v>
      </c>
      <c r="AR29" s="14">
        <f t="shared" si="15"/>
        <v>11453.044589605226</v>
      </c>
    </row>
    <row r="30" spans="1:44" ht="15" customHeight="1" thickBot="1" x14ac:dyDescent="0.3">
      <c r="A30" s="3" t="s">
        <v>15</v>
      </c>
      <c r="B30" s="2">
        <v>0</v>
      </c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>
        <v>152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8"/>
        <v>152</v>
      </c>
      <c r="AB30" s="13">
        <f t="shared" si="18"/>
        <v>0</v>
      </c>
      <c r="AC30" s="21">
        <f t="shared" si="19"/>
        <v>152</v>
      </c>
      <c r="AE30" s="3" t="s">
        <v>15</v>
      </c>
      <c r="AF30" s="2">
        <f t="shared" si="20"/>
        <v>0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0</v>
      </c>
      <c r="AQ30" s="13" t="str">
        <f t="shared" si="15"/>
        <v>N.A.</v>
      </c>
      <c r="AR30" s="14">
        <f t="shared" si="15"/>
        <v>0</v>
      </c>
    </row>
    <row r="31" spans="1:44" ht="15" customHeight="1" thickBot="1" x14ac:dyDescent="0.3">
      <c r="A31" s="4" t="s">
        <v>16</v>
      </c>
      <c r="B31" s="2">
        <v>27908670.000000004</v>
      </c>
      <c r="C31" s="2">
        <v>5978700</v>
      </c>
      <c r="D31" s="2">
        <v>2730000</v>
      </c>
      <c r="E31" s="2"/>
      <c r="F31" s="2"/>
      <c r="G31" s="2">
        <v>7356800</v>
      </c>
      <c r="H31" s="2"/>
      <c r="I31" s="2"/>
      <c r="J31" s="2"/>
      <c r="K31" s="2"/>
      <c r="L31" s="1">
        <f t="shared" ref="L31" si="21">B31+D31+F31+H31+J31</f>
        <v>30638670.000000004</v>
      </c>
      <c r="M31" s="13">
        <f t="shared" ref="M31" si="22">C31+E31+G31+I31+K31</f>
        <v>13335500</v>
      </c>
      <c r="N31" s="21">
        <f t="shared" ref="N31" si="23">L31+M31</f>
        <v>43974170</v>
      </c>
      <c r="P31" s="4" t="s">
        <v>16</v>
      </c>
      <c r="Q31" s="2">
        <v>2308</v>
      </c>
      <c r="R31" s="2">
        <v>1092</v>
      </c>
      <c r="S31" s="2">
        <v>273</v>
      </c>
      <c r="T31" s="2">
        <v>0</v>
      </c>
      <c r="U31" s="2">
        <v>0</v>
      </c>
      <c r="V31" s="2">
        <v>304</v>
      </c>
      <c r="W31" s="2">
        <v>0</v>
      </c>
      <c r="X31" s="2">
        <v>0</v>
      </c>
      <c r="Y31" s="2">
        <v>0</v>
      </c>
      <c r="Z31" s="2">
        <v>0</v>
      </c>
      <c r="AA31" s="1">
        <f t="shared" ref="AA31" si="24">Q31+S31+U31+W31+Y31</f>
        <v>2581</v>
      </c>
      <c r="AB31" s="13">
        <f t="shared" ref="AB31" si="25">R31+T31+V31+X31+Z31</f>
        <v>1396</v>
      </c>
      <c r="AC31" s="14">
        <f t="shared" ref="AC31" si="26">AA31+AB31</f>
        <v>3977</v>
      </c>
      <c r="AE31" s="4" t="s">
        <v>16</v>
      </c>
      <c r="AF31" s="2">
        <f t="shared" si="20"/>
        <v>12092.14471403813</v>
      </c>
      <c r="AG31" s="2">
        <f t="shared" si="15"/>
        <v>5475</v>
      </c>
      <c r="AH31" s="2">
        <f t="shared" si="15"/>
        <v>10000</v>
      </c>
      <c r="AI31" s="2" t="str">
        <f t="shared" si="15"/>
        <v>N.A.</v>
      </c>
      <c r="AJ31" s="2" t="str">
        <f t="shared" si="15"/>
        <v>N.A.</v>
      </c>
      <c r="AK31" s="2">
        <f t="shared" si="15"/>
        <v>24200</v>
      </c>
      <c r="AL31" s="2" t="str">
        <f t="shared" si="15"/>
        <v>N.A.</v>
      </c>
      <c r="AM31" s="2" t="str">
        <f t="shared" si="15"/>
        <v>N.A.</v>
      </c>
      <c r="AN31" s="2" t="str">
        <f t="shared" si="15"/>
        <v>N.A.</v>
      </c>
      <c r="AO31" s="2" t="str">
        <f t="shared" si="15"/>
        <v>N.A.</v>
      </c>
      <c r="AP31" s="15">
        <f t="shared" ref="AP31" si="27">IFERROR(L31/AA31, "N.A.")</f>
        <v>11870.852382797368</v>
      </c>
      <c r="AQ31" s="13">
        <f t="shared" ref="AQ31" si="28">IFERROR(M31/AB31, "N.A.")</f>
        <v>9552.650429799427</v>
      </c>
      <c r="AR31" s="14">
        <f t="shared" ref="AR31" si="29">IFERROR(N31/AC31, "N.A.")</f>
        <v>11057.120945436258</v>
      </c>
    </row>
    <row r="32" spans="1:44" ht="15" customHeight="1" thickBot="1" x14ac:dyDescent="0.3">
      <c r="A32" s="5" t="s">
        <v>0</v>
      </c>
      <c r="B32" s="44">
        <f>B31+C31</f>
        <v>33887370</v>
      </c>
      <c r="C32" s="45"/>
      <c r="D32" s="44">
        <f>D31+E31</f>
        <v>2730000</v>
      </c>
      <c r="E32" s="45"/>
      <c r="F32" s="44">
        <f>F31+G31</f>
        <v>7356800</v>
      </c>
      <c r="G32" s="45"/>
      <c r="H32" s="44">
        <f>H31+I31</f>
        <v>0</v>
      </c>
      <c r="I32" s="45"/>
      <c r="J32" s="44">
        <f>J31+K31</f>
        <v>0</v>
      </c>
      <c r="K32" s="45"/>
      <c r="L32" s="44">
        <f>L31+M31</f>
        <v>43974170</v>
      </c>
      <c r="M32" s="46"/>
      <c r="N32" s="22">
        <f>B32+D32+F32+H32+J32</f>
        <v>43974170</v>
      </c>
      <c r="P32" s="5" t="s">
        <v>0</v>
      </c>
      <c r="Q32" s="44">
        <f>Q31+R31</f>
        <v>3400</v>
      </c>
      <c r="R32" s="45"/>
      <c r="S32" s="44">
        <f>S31+T31</f>
        <v>273</v>
      </c>
      <c r="T32" s="45"/>
      <c r="U32" s="44">
        <f>U31+V31</f>
        <v>304</v>
      </c>
      <c r="V32" s="45"/>
      <c r="W32" s="44">
        <f>W31+X31</f>
        <v>0</v>
      </c>
      <c r="X32" s="45"/>
      <c r="Y32" s="44">
        <f>Y31+Z31</f>
        <v>0</v>
      </c>
      <c r="Z32" s="45"/>
      <c r="AA32" s="44">
        <f>AA31+AB31</f>
        <v>3977</v>
      </c>
      <c r="AB32" s="45"/>
      <c r="AC32" s="23">
        <f>Q32+S32+U32+W32+Y32</f>
        <v>3977</v>
      </c>
      <c r="AE32" s="5" t="s">
        <v>0</v>
      </c>
      <c r="AF32" s="24">
        <f>IFERROR(B32/Q32,"N.A.")</f>
        <v>9966.873529411765</v>
      </c>
      <c r="AG32" s="25"/>
      <c r="AH32" s="24">
        <f>IFERROR(D32/S32,"N.A.")</f>
        <v>10000</v>
      </c>
      <c r="AI32" s="25"/>
      <c r="AJ32" s="24">
        <f>IFERROR(F32/U32,"N.A.")</f>
        <v>24200</v>
      </c>
      <c r="AK32" s="25"/>
      <c r="AL32" s="24" t="str">
        <f>IFERROR(H32/W32,"N.A.")</f>
        <v>N.A.</v>
      </c>
      <c r="AM32" s="25"/>
      <c r="AN32" s="24" t="str">
        <f>IFERROR(J32/Y32,"N.A.")</f>
        <v>N.A.</v>
      </c>
      <c r="AO32" s="25"/>
      <c r="AP32" s="24">
        <f>IFERROR(L32/AA32,"N.A.")</f>
        <v>11057.120945436258</v>
      </c>
      <c r="AQ32" s="25"/>
      <c r="AR32" s="16">
        <f>IFERROR(N32/AC32, "N.A.")</f>
        <v>11057.120945436258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6" t="s">
        <v>1</v>
      </c>
      <c r="B35" s="29" t="s">
        <v>2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26" t="s">
        <v>0</v>
      </c>
      <c r="P35" s="26" t="s">
        <v>1</v>
      </c>
      <c r="Q35" s="29" t="s">
        <v>2</v>
      </c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26" t="s">
        <v>0</v>
      </c>
      <c r="AE35" s="26" t="s">
        <v>1</v>
      </c>
      <c r="AF35" s="29" t="s">
        <v>2</v>
      </c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26" t="s">
        <v>0</v>
      </c>
    </row>
    <row r="36" spans="1:44" ht="15" customHeight="1" x14ac:dyDescent="0.25">
      <c r="A36" s="27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8"/>
      <c r="N36" s="27"/>
      <c r="P36" s="27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8"/>
      <c r="AC36" s="27"/>
      <c r="AE36" s="27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8"/>
      <c r="AR36" s="27"/>
    </row>
    <row r="37" spans="1:44" ht="15" customHeight="1" thickBot="1" x14ac:dyDescent="0.3">
      <c r="A37" s="27"/>
      <c r="B37" s="40" t="s">
        <v>8</v>
      </c>
      <c r="C37" s="41"/>
      <c r="D37" s="42" t="s">
        <v>9</v>
      </c>
      <c r="E37" s="43"/>
      <c r="F37" s="36"/>
      <c r="G37" s="37"/>
      <c r="H37" s="36"/>
      <c r="I37" s="37"/>
      <c r="J37" s="36"/>
      <c r="K37" s="37"/>
      <c r="L37" s="36"/>
      <c r="M37" s="39"/>
      <c r="N37" s="27"/>
      <c r="P37" s="27"/>
      <c r="Q37" s="40" t="s">
        <v>8</v>
      </c>
      <c r="R37" s="41"/>
      <c r="S37" s="42" t="s">
        <v>9</v>
      </c>
      <c r="T37" s="43"/>
      <c r="U37" s="36"/>
      <c r="V37" s="37"/>
      <c r="W37" s="36"/>
      <c r="X37" s="37"/>
      <c r="Y37" s="36"/>
      <c r="Z37" s="37"/>
      <c r="AA37" s="36"/>
      <c r="AB37" s="39"/>
      <c r="AC37" s="27"/>
      <c r="AE37" s="27"/>
      <c r="AF37" s="40" t="s">
        <v>8</v>
      </c>
      <c r="AG37" s="41"/>
      <c r="AH37" s="42" t="s">
        <v>9</v>
      </c>
      <c r="AI37" s="43"/>
      <c r="AJ37" s="36"/>
      <c r="AK37" s="37"/>
      <c r="AL37" s="36"/>
      <c r="AM37" s="37"/>
      <c r="AN37" s="36"/>
      <c r="AO37" s="37"/>
      <c r="AP37" s="36"/>
      <c r="AQ37" s="39"/>
      <c r="AR37" s="27"/>
    </row>
    <row r="38" spans="1:44" ht="15" customHeight="1" thickBot="1" x14ac:dyDescent="0.3">
      <c r="A38" s="28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8"/>
      <c r="P38" s="28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8"/>
      <c r="AE38" s="28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8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>B39+D39+F39+H39+J39</f>
        <v>0</v>
      </c>
      <c r="M39" s="13">
        <f>C39+E39+G39+I39+K39</f>
        <v>0</v>
      </c>
      <c r="N39" s="14">
        <f>L39+M39</f>
        <v>0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1">
        <f>Q39+S39+U39+W39+Y39</f>
        <v>0</v>
      </c>
      <c r="AB39" s="13">
        <f>R39+T39+V39+X39+Z39</f>
        <v>0</v>
      </c>
      <c r="AC39" s="14">
        <f>AA39+AB39</f>
        <v>0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 t="str">
        <f t="shared" si="30"/>
        <v>N.A.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 t="str">
        <f t="shared" si="30"/>
        <v>N.A.</v>
      </c>
      <c r="AQ39" s="13" t="str">
        <f t="shared" si="30"/>
        <v>N.A.</v>
      </c>
      <c r="AR39" s="14" t="str">
        <f t="shared" si="30"/>
        <v>N.A.</v>
      </c>
    </row>
    <row r="40" spans="1:44" ht="15" customHeight="1" thickBot="1" x14ac:dyDescent="0.3">
      <c r="A40" s="3" t="s">
        <v>13</v>
      </c>
      <c r="B40" s="2">
        <v>196080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196080</v>
      </c>
      <c r="M40" s="13">
        <f t="shared" si="31"/>
        <v>0</v>
      </c>
      <c r="N40" s="14">
        <f t="shared" ref="N40:N42" si="32">L40+M40</f>
        <v>196080</v>
      </c>
      <c r="P40" s="3" t="s">
        <v>13</v>
      </c>
      <c r="Q40" s="2">
        <v>152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152</v>
      </c>
      <c r="AB40" s="13">
        <f t="shared" si="33"/>
        <v>0</v>
      </c>
      <c r="AC40" s="14">
        <f t="shared" ref="AC40:AC42" si="34">AA40+AB40</f>
        <v>152</v>
      </c>
      <c r="AE40" s="3" t="s">
        <v>13</v>
      </c>
      <c r="AF40" s="2">
        <f t="shared" ref="AF40:AF43" si="35">IFERROR(B40/Q40, "N.A.")</f>
        <v>1290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1290</v>
      </c>
      <c r="AQ40" s="13" t="str">
        <f t="shared" si="30"/>
        <v>N.A.</v>
      </c>
      <c r="AR40" s="14">
        <f t="shared" si="30"/>
        <v>1290</v>
      </c>
    </row>
    <row r="41" spans="1:44" ht="15" customHeight="1" thickBot="1" x14ac:dyDescent="0.3">
      <c r="A41" s="3" t="s">
        <v>14</v>
      </c>
      <c r="B41" s="2">
        <v>1747848</v>
      </c>
      <c r="C41" s="2">
        <v>3276000</v>
      </c>
      <c r="D41" s="2"/>
      <c r="E41" s="2"/>
      <c r="F41" s="2"/>
      <c r="G41" s="2">
        <v>0</v>
      </c>
      <c r="H41" s="2"/>
      <c r="I41" s="2"/>
      <c r="J41" s="2"/>
      <c r="K41" s="2"/>
      <c r="L41" s="1">
        <f t="shared" si="31"/>
        <v>1747848</v>
      </c>
      <c r="M41" s="13">
        <f t="shared" si="31"/>
        <v>3276000</v>
      </c>
      <c r="N41" s="14">
        <f t="shared" si="32"/>
        <v>5023848</v>
      </c>
      <c r="P41" s="3" t="s">
        <v>14</v>
      </c>
      <c r="Q41" s="2">
        <v>456</v>
      </c>
      <c r="R41" s="2">
        <v>1638</v>
      </c>
      <c r="S41" s="2">
        <v>0</v>
      </c>
      <c r="T41" s="2">
        <v>0</v>
      </c>
      <c r="U41" s="2">
        <v>0</v>
      </c>
      <c r="V41" s="2">
        <v>273</v>
      </c>
      <c r="W41" s="2">
        <v>0</v>
      </c>
      <c r="X41" s="2">
        <v>0</v>
      </c>
      <c r="Y41" s="2">
        <v>0</v>
      </c>
      <c r="Z41" s="2">
        <v>0</v>
      </c>
      <c r="AA41" s="1">
        <f t="shared" si="33"/>
        <v>456</v>
      </c>
      <c r="AB41" s="13">
        <f t="shared" si="33"/>
        <v>1911</v>
      </c>
      <c r="AC41" s="14">
        <f t="shared" si="34"/>
        <v>2367</v>
      </c>
      <c r="AE41" s="3" t="s">
        <v>14</v>
      </c>
      <c r="AF41" s="2">
        <f t="shared" si="35"/>
        <v>3833</v>
      </c>
      <c r="AG41" s="2">
        <f t="shared" si="30"/>
        <v>2000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>
        <f t="shared" si="30"/>
        <v>0</v>
      </c>
      <c r="AL41" s="2" t="str">
        <f t="shared" si="30"/>
        <v>N.A.</v>
      </c>
      <c r="AM41" s="2" t="str">
        <f t="shared" si="30"/>
        <v>N.A.</v>
      </c>
      <c r="AN41" s="2" t="str">
        <f t="shared" si="30"/>
        <v>N.A.</v>
      </c>
      <c r="AO41" s="2" t="str">
        <f t="shared" si="30"/>
        <v>N.A.</v>
      </c>
      <c r="AP41" s="15">
        <f t="shared" si="30"/>
        <v>3833</v>
      </c>
      <c r="AQ41" s="13">
        <f t="shared" si="30"/>
        <v>1714.2857142857142</v>
      </c>
      <c r="AR41" s="14">
        <f t="shared" si="30"/>
        <v>2122.4537389100128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>
        <v>1960800</v>
      </c>
      <c r="H42" s="2"/>
      <c r="I42" s="2"/>
      <c r="J42" s="2"/>
      <c r="K42" s="2"/>
      <c r="L42" s="1">
        <f t="shared" si="31"/>
        <v>0</v>
      </c>
      <c r="M42" s="13">
        <f t="shared" si="31"/>
        <v>1960800</v>
      </c>
      <c r="N42" s="14">
        <f t="shared" si="32"/>
        <v>1960800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152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152</v>
      </c>
      <c r="AC42" s="14">
        <f t="shared" si="34"/>
        <v>152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>
        <f t="shared" si="30"/>
        <v>12900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>
        <f t="shared" si="30"/>
        <v>12900</v>
      </c>
      <c r="AR42" s="14">
        <f t="shared" si="30"/>
        <v>12900</v>
      </c>
    </row>
    <row r="43" spans="1:44" ht="15" customHeight="1" thickBot="1" x14ac:dyDescent="0.3">
      <c r="A43" s="4" t="s">
        <v>16</v>
      </c>
      <c r="B43" s="2">
        <v>1943928</v>
      </c>
      <c r="C43" s="2">
        <v>3276000</v>
      </c>
      <c r="D43" s="2"/>
      <c r="E43" s="2"/>
      <c r="F43" s="2"/>
      <c r="G43" s="2">
        <v>1960799.9999999998</v>
      </c>
      <c r="H43" s="2"/>
      <c r="I43" s="2"/>
      <c r="J43" s="2"/>
      <c r="K43" s="2"/>
      <c r="L43" s="1">
        <f t="shared" ref="L43" si="36">B43+D43+F43+H43+J43</f>
        <v>1943928</v>
      </c>
      <c r="M43" s="13">
        <f t="shared" ref="M43" si="37">C43+E43+G43+I43+K43</f>
        <v>5236800</v>
      </c>
      <c r="N43" s="21">
        <f t="shared" ref="N43" si="38">L43+M43</f>
        <v>7180728</v>
      </c>
      <c r="P43" s="4" t="s">
        <v>16</v>
      </c>
      <c r="Q43" s="2">
        <v>608</v>
      </c>
      <c r="R43" s="2">
        <v>1638</v>
      </c>
      <c r="S43" s="2">
        <v>0</v>
      </c>
      <c r="T43" s="2">
        <v>0</v>
      </c>
      <c r="U43" s="2">
        <v>0</v>
      </c>
      <c r="V43" s="2">
        <v>425</v>
      </c>
      <c r="W43" s="2">
        <v>0</v>
      </c>
      <c r="X43" s="2">
        <v>0</v>
      </c>
      <c r="Y43" s="2">
        <v>0</v>
      </c>
      <c r="Z43" s="2">
        <v>0</v>
      </c>
      <c r="AA43" s="1">
        <f t="shared" ref="AA43" si="39">Q43+S43+U43+W43+Y43</f>
        <v>608</v>
      </c>
      <c r="AB43" s="13">
        <f t="shared" ref="AB43" si="40">R43+T43+V43+X43+Z43</f>
        <v>2063</v>
      </c>
      <c r="AC43" s="21">
        <f t="shared" ref="AC43" si="41">AA43+AB43</f>
        <v>2671</v>
      </c>
      <c r="AE43" s="4" t="s">
        <v>16</v>
      </c>
      <c r="AF43" s="2">
        <f t="shared" si="35"/>
        <v>3197.25</v>
      </c>
      <c r="AG43" s="2">
        <f t="shared" si="30"/>
        <v>2000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>
        <f t="shared" si="30"/>
        <v>4613.6470588235288</v>
      </c>
      <c r="AL43" s="2" t="str">
        <f t="shared" si="30"/>
        <v>N.A.</v>
      </c>
      <c r="AM43" s="2" t="str">
        <f t="shared" si="30"/>
        <v>N.A.</v>
      </c>
      <c r="AN43" s="2" t="str">
        <f t="shared" si="30"/>
        <v>N.A.</v>
      </c>
      <c r="AO43" s="2" t="str">
        <f t="shared" si="30"/>
        <v>N.A.</v>
      </c>
      <c r="AP43" s="15">
        <f t="shared" ref="AP43" si="42">IFERROR(L43/AA43, "N.A.")</f>
        <v>3197.25</v>
      </c>
      <c r="AQ43" s="13">
        <f t="shared" ref="AQ43" si="43">IFERROR(M43/AB43, "N.A.")</f>
        <v>2538.439166262724</v>
      </c>
      <c r="AR43" s="14">
        <f t="shared" ref="AR43" si="44">IFERROR(N43/AC43, "N.A.")</f>
        <v>2688.4043429427179</v>
      </c>
    </row>
    <row r="44" spans="1:44" ht="15" customHeight="1" thickBot="1" x14ac:dyDescent="0.3">
      <c r="A44" s="5" t="s">
        <v>0</v>
      </c>
      <c r="B44" s="44">
        <f>B43+C43</f>
        <v>5219928</v>
      </c>
      <c r="C44" s="45"/>
      <c r="D44" s="44">
        <f>D43+E43</f>
        <v>0</v>
      </c>
      <c r="E44" s="45"/>
      <c r="F44" s="44">
        <f>F43+G43</f>
        <v>1960799.9999999998</v>
      </c>
      <c r="G44" s="45"/>
      <c r="H44" s="44">
        <f>H43+I43</f>
        <v>0</v>
      </c>
      <c r="I44" s="45"/>
      <c r="J44" s="44">
        <f>J43+K43</f>
        <v>0</v>
      </c>
      <c r="K44" s="45"/>
      <c r="L44" s="44">
        <f>L43+M43</f>
        <v>7180728</v>
      </c>
      <c r="M44" s="46"/>
      <c r="N44" s="22">
        <f>B44+D44+F44+H44+J44</f>
        <v>7180728</v>
      </c>
      <c r="P44" s="5" t="s">
        <v>0</v>
      </c>
      <c r="Q44" s="44">
        <f>Q43+R43</f>
        <v>2246</v>
      </c>
      <c r="R44" s="45"/>
      <c r="S44" s="44">
        <f>S43+T43</f>
        <v>0</v>
      </c>
      <c r="T44" s="45"/>
      <c r="U44" s="44">
        <f>U43+V43</f>
        <v>425</v>
      </c>
      <c r="V44" s="45"/>
      <c r="W44" s="44">
        <f>W43+X43</f>
        <v>0</v>
      </c>
      <c r="X44" s="45"/>
      <c r="Y44" s="44">
        <f>Y43+Z43</f>
        <v>0</v>
      </c>
      <c r="Z44" s="45"/>
      <c r="AA44" s="44">
        <f>AA43+AB43</f>
        <v>2671</v>
      </c>
      <c r="AB44" s="46"/>
      <c r="AC44" s="22">
        <f>Q44+S44+U44+W44+Y44</f>
        <v>2671</v>
      </c>
      <c r="AE44" s="5" t="s">
        <v>0</v>
      </c>
      <c r="AF44" s="24">
        <f>IFERROR(B44/Q44,"N.A.")</f>
        <v>2324.0997328584149</v>
      </c>
      <c r="AG44" s="25"/>
      <c r="AH44" s="24" t="str">
        <f>IFERROR(D44/S44,"N.A.")</f>
        <v>N.A.</v>
      </c>
      <c r="AI44" s="25"/>
      <c r="AJ44" s="24">
        <f>IFERROR(F44/U44,"N.A.")</f>
        <v>4613.6470588235288</v>
      </c>
      <c r="AK44" s="25"/>
      <c r="AL44" s="24" t="str">
        <f>IFERROR(H44/W44,"N.A.")</f>
        <v>N.A.</v>
      </c>
      <c r="AM44" s="25"/>
      <c r="AN44" s="24" t="str">
        <f>IFERROR(J44/Y44,"N.A.")</f>
        <v>N.A.</v>
      </c>
      <c r="AO44" s="25"/>
      <c r="AP44" s="24">
        <f>IFERROR(L44/AA44,"N.A.")</f>
        <v>2688.4043429427179</v>
      </c>
      <c r="AQ44" s="25"/>
      <c r="AR44" s="16">
        <f>IFERROR(N44/AC44, "N.A.")</f>
        <v>2688.4043429427179</v>
      </c>
    </row>
  </sheetData>
  <mergeCells count="144"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286F7B9F57824EBE60803C25CD2868" ma:contentTypeVersion="5" ma:contentTypeDescription="Crear nuevo documento." ma:contentTypeScope="" ma:versionID="951f9354d8b855d4436816e12a09d99e">
  <xsd:schema xmlns:xsd="http://www.w3.org/2001/XMLSchema" xmlns:xs="http://www.w3.org/2001/XMLSchema" xmlns:p="http://schemas.microsoft.com/office/2006/metadata/properties" xmlns:ns2="3946fdfc-da00-409a-95df-cd9f19cc2a9a" targetNamespace="http://schemas.microsoft.com/office/2006/metadata/properties" ma:root="true" ma:fieldsID="0dcabb48a44a13c8f7fa97ab5fdfbaa4" ns2:_="">
    <xsd:import namespace="3946fdfc-da00-409a-95df-cd9f19cc2a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6fdfc-da00-409a-95df-cd9f19cc2a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22E3AB9-6F45-486C-B895-412327DF5D5F}">
  <ds:schemaRefs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http://purl.org/dc/terms/"/>
    <ds:schemaRef ds:uri="http://schemas.microsoft.com/office/2006/metadata/properties"/>
    <ds:schemaRef ds:uri="3946fdfc-da00-409a-95df-cd9f19cc2a9a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B39EBE43-7964-4559-86FD-5EB29770B56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DCABFCE-4B33-424B-8626-590164F3E2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6fdfc-da00-409a-95df-cd9f19cc2a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001 Cozumel</vt:lpstr>
      <vt:lpstr>002 Felipe Carrillo Puerto</vt:lpstr>
      <vt:lpstr>003 Isla Mujeres</vt:lpstr>
      <vt:lpstr>004 Othón P. Blanco</vt:lpstr>
      <vt:lpstr>005 Benito Juárez</vt:lpstr>
      <vt:lpstr>006 José María Morelos</vt:lpstr>
      <vt:lpstr>007 Lázaro Cárdenas</vt:lpstr>
      <vt:lpstr>008 Playa del Carmen</vt:lpstr>
      <vt:lpstr>009 Tulum</vt:lpstr>
      <vt:lpstr>010 Bacalar</vt:lpstr>
      <vt:lpstr>011 Puerto Morelos</vt:lpstr>
      <vt:lpstr>Quintana Roo</vt:lpstr>
    </vt:vector>
  </TitlesOfParts>
  <Manager>DIEAE</Manager>
  <Company>SEFIPLAN</Company>
  <LinksUpToDate>false</LinksUpToDate>
  <SharedDoc>false</SharedDoc>
  <HyperlinkBase>https://sefiplan.qroo.gob.mx/CIEGEQROO/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Matriz Hussmanns del estado de Quintana Roo, 2023 T1</dc:title>
  <dc:subject>Matriz Hussmanns Quintana Roo, 2023-T1</dc:subject>
  <dc:creator>SEFIPLAN</dc:creator>
  <cp:keywords>matriz hussmanns enoe</cp:keywords>
  <dc:description>Elaborado por la Dirección de Información Estadística y Análisis Económico (DIEAE) de la Subsecretaría de Análisis Económico y Finanzas Públicas (SSAEFP) de la Secretaría de Finanzas y Planeación (SEFIPLAN)</dc:description>
  <cp:lastModifiedBy>Erick Alessandro Canul Cabrera</cp:lastModifiedBy>
  <dcterms:created xsi:type="dcterms:W3CDTF">2019-11-22T16:27:56Z</dcterms:created>
  <dcterms:modified xsi:type="dcterms:W3CDTF">2025-12-16T14:52:16Z</dcterms:modified>
  <cp:category>Subsistema de Información Demográfica y Social</cp:category>
  <cp:contentStatus>EACC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0x010100E7286F7B9F57824EBE60803C25CD2868</vt:lpwstr>
  </property>
</Properties>
</file>